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9660" windowHeight="5490"/>
  </bookViews>
  <sheets>
    <sheet name="Worksheet" sheetId="1" r:id="rId1"/>
  </sheets>
  <definedNames>
    <definedName name="_xlnm.Print_Area" localSheetId="0">Worksheet!$A$1:$G$84</definedName>
  </definedNames>
  <calcPr calcId="145621" refMode="R1C1"/>
</workbook>
</file>

<file path=xl/calcChain.xml><?xml version="1.0" encoding="utf-8"?>
<calcChain xmlns="http://schemas.openxmlformats.org/spreadsheetml/2006/main">
  <c r="B54" i="1" l="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alcChain>
</file>

<file path=xl/sharedStrings.xml><?xml version="1.0" encoding="utf-8"?>
<sst xmlns="http://schemas.openxmlformats.org/spreadsheetml/2006/main" count="333" uniqueCount="139">
  <si>
    <t>Ноябрь 2026</t>
  </si>
  <si>
    <t>Арт.</t>
  </si>
  <si>
    <t>Название</t>
  </si>
  <si>
    <t>Фото</t>
  </si>
  <si>
    <t>Описание</t>
  </si>
  <si>
    <t>Цвета</t>
  </si>
  <si>
    <t>Размеры</t>
  </si>
  <si>
    <t>Пуш-ап формовка</t>
  </si>
  <si>
    <t>Формованная чашка из поролона - Push-up — визуально увеличивает грудь, создает красивую линию декольте. Широкий кружевной стан и бочки укреплены вертикальными пластинами.</t>
  </si>
  <si>
    <t>Виноградный</t>
  </si>
  <si>
    <t>70BCDE,
75ABCD,
80ABC,
85AB</t>
  </si>
  <si>
    <t>Кружевное бюстье Push-up, формованные чашки из поролона. Широкий стан и боковые детали из кружева продублированы эластичной сеткой и укреплены вертикальными пластинами.</t>
  </si>
  <si>
    <t>Мягкая чашка</t>
  </si>
  <si>
    <t>Мягкая чашка триангл. Конструкция чашек с вертикальным швом придает груди округлую форму. Внутри чашки из стабильной сетки, что обеспечивает хорошую посадку. Сверху эластичное кружево. Боковые детали из микрофибры продублированы эластичной сеткой.</t>
  </si>
  <si>
    <t>Виноградный/Нюд</t>
  </si>
  <si>
    <t>70DEFGHIJK,
75CDEFGHIJ,
80CDEFGHI,
85CDEFGH,
90CDEFG,
95CDEF,
100CDE</t>
  </si>
  <si>
    <t>Высокие трусы</t>
  </si>
  <si>
    <t>Трусы высокие</t>
  </si>
  <si>
    <t>36-XS, 38-S, 40-M, 42-L, 44-XL, 46-2XL, 48-3XL, 50-4XL</t>
  </si>
  <si>
    <t>Средние трусы</t>
  </si>
  <si>
    <t>Трусы средние</t>
  </si>
  <si>
    <t>36-XS, 38-S, 40-M, 42-L, 44-XL, 46-2XL</t>
  </si>
  <si>
    <t>Бразилиана</t>
  </si>
  <si>
    <t>Бразилианы</t>
  </si>
  <si>
    <t>36-XS, 38-S, 40-M, 42-L, 44-XL</t>
  </si>
  <si>
    <t>Бюстгальтер с мягкими чашками создан специально для пышной груди. Имеет округлую форму. Благодаря особой конструкции чашек, поддерживает грудь сбоку. Для обеспечения хорошей посадки, на чашках используется мягкая, но стабильная двойная сетка, которая отлично держит форму. Стан бюстгальтера тоже из сетки, что облегчает модель. Верхняя деталь чашек из сеточки укреплена эластичной лентой. Модель украшена портупеей, которую можно регулировать по натяжению и можно отстегнуть.</t>
  </si>
  <si>
    <t>Чёрный</t>
  </si>
  <si>
    <t>70DEFGHIJ,
75CDEFGHIJ,
80CDEFGHIJ,
85CDEFGHI,
90CDEFGH,
95CDEFG,
100CDEF</t>
  </si>
  <si>
    <t>Бюстгальтер с мягкими чашками. Чашки и стан из неэластичной сетки, боковая деталь на чашках продублирована сеткой, что создает отличную боковую  поддержку груди и хорошую посадку. Верхний край чашек укреплен эластичной лентой. Боковые детали из эластичной но плотной сетки.</t>
  </si>
  <si>
    <t>65CDEFGH,
70BCDEFGH,
75ABCDEFGH,
80ABCDEFG,
85ABCDEF,
90ABCDE</t>
  </si>
  <si>
    <t>Трусы без резинок по ягодицам, сзади двойная сетка.</t>
  </si>
  <si>
    <t>36-XS, 38-S, 40-M, 42-L, 44-XL, 46-2XL, 48-3XL, 50-4XL, 52-5XL</t>
  </si>
  <si>
    <t>Трусы средние, без резинок по ягодицам, сзади двойная сетка</t>
  </si>
  <si>
    <t>36-XS, 38-S, 40-M, 42-L, 44-XL, 46-2XL, 48-3XL</t>
  </si>
  <si>
    <t>Трусы</t>
  </si>
  <si>
    <t>Чёрный, Чёрный/Нюд, Нюд</t>
  </si>
  <si>
    <t>Формовка</t>
  </si>
  <si>
    <t>Бюстгальтер с формованными чашками на основе модели 557. Широкий кружевной стан продублирован эластичной сеткой и укреплен вертикальными пластинами.</t>
  </si>
  <si>
    <t>70CDEF,
75BCDEF,
80ABCDE,
85ABCD,
90ABC,
95AB</t>
  </si>
  <si>
    <t>Формованные чашки из тонкого поролона со скрытыми каркасами. Широкий бочок из микрофибры укреплен вертикальной пластиной.</t>
  </si>
  <si>
    <t>70CDEFG,
75BCDEFG,
80ABCDEF,
85ABCDE,
90ABCD,
95ABC</t>
  </si>
  <si>
    <t>Формованная чашка из тонкого поролона. Бочки из микрофибры укреплены вертикальными пластинами. Кружево с чашки переходит на бретель — модный крой в дизайне белья.</t>
  </si>
  <si>
    <t>3D Спейсер</t>
  </si>
  <si>
    <t>Кружевной бюстгальтер с мягкими формованными чашками из тонкого дышащего материала «спейсер». Бюстгальтер сделан на основе модели 803. Край кружева на чашках укреплен тонкой эластичной лентой, что не дает ему деформироваться при носке. Внутри чашки имеют боковую деталь из капрона для лучшей поддержки.</t>
  </si>
  <si>
    <t>70BCDE,
75ABCDE,
80ABCD,
85ABC</t>
  </si>
  <si>
    <t>Мягкая кружевная чашка. Чашки на подкладке из сетки, верхний край чашки укреплен тонкой эластичной лентой. Боковые детали из кружева укреплены вертикальными пластинами.</t>
  </si>
  <si>
    <t>70BCDE,
75ABCDE,
80ABCDE,
85ABCD,
90BC</t>
  </si>
  <si>
    <t>Трусы средние.</t>
  </si>
  <si>
    <t>Комбидрес</t>
  </si>
  <si>
    <t>Комбидресс с мягкими чашками на каркасах, на основе бюстгальтера 192. Ластовица из хлопка имеет двухрядную застежку на крючках.</t>
  </si>
  <si>
    <t>Чёрный, Пион</t>
  </si>
  <si>
    <t>70CDEFG,
75BCDEFG,
80BCDEFG,
85BCDEFG,
90BCDEF</t>
  </si>
  <si>
    <t>Бюстгальтер с бесшовными мягкими формованными чашками из тонкого дышащего жаккардового материала «спейсер». Стан из кружева. Боковые детали продублированы эластичной сеткой.</t>
  </si>
  <si>
    <t>70CDEFG,
75BCDEFG,
80ABCDEFG,
85ABCDEF,
90ABCDE,
95ABCD,
100ABC</t>
  </si>
  <si>
    <t>Бюстгальтер - бесшовные мягкие формованные чашки из тонкого дышащего материала «спейсер». Боковые детали укреплены вертикальными пластинами.</t>
  </si>
  <si>
    <t>Чёрный, Пион, Бургунди, Крем-брюле</t>
  </si>
  <si>
    <t>65DEF,
70CDEFG,
75BCDEFG,
80ABCDEFG,
85ABCDEF,
90ABCDE,
95ABCD,
100ABC</t>
  </si>
  <si>
    <t>Формованные чашки из тонкого поролона со скрытыми каркасами. Широкий бочок из эластика укреплен вертикальной пластиной</t>
  </si>
  <si>
    <t>Чёрный, Пион, Чёрный/Пион, Бургунди, Крем-брюле</t>
  </si>
  <si>
    <t>Бюстгальтер - бесшовные мягкие формованные чашки из тонкого дышащего материала «спейсер», украшены эластичным кружевом.  Боковые детали из микрофибры укреплены вертикальными пластинами.</t>
  </si>
  <si>
    <t>65DEF,
70CDEFG,
75BCDEFG,
80ABCDEF,
85ABCDEF,
90ABCDE,
95ABCD,
100ABC</t>
  </si>
  <si>
    <t>Базовая модель со средней посадкой на каждый день. Спереди модель украшает аккуратная вставка из кружева. Задняя часть украшена кружевом.</t>
  </si>
  <si>
    <t>Чёрный, Пион, Кофейно-розовый, Чёрный/Пион</t>
  </si>
  <si>
    <t>Кружевной бюстгальтер с формованными чашками из тонкого поролона. Бочки укреплены вертикальными пластинами..</t>
  </si>
  <si>
    <t>70CDEF,
75BCDEF,
80ABCDE,
85ABCD,
90ABC</t>
  </si>
  <si>
    <t>Моделирующий бюстгальтер, формованные чашки с фигурным утолщением в нижней части груди. Конструкция чашки приподнимает грудь,  делая форму более привлекательной, образуя красивую зону декольте.</t>
  </si>
  <si>
    <t>70CDEFG,
75BCDEFG,
80BCDEFG,
85BCDEFG,
90BCDEFG,
95BCDEF,
100BCDE</t>
  </si>
  <si>
    <t>Мягкая чашка с боковым подкроем. Т-образный шов придает груди округлую форму. Верхний край чашки укреплен тонкой эластичной лентой. Бочки из микрофибры укреплены вертикальными пластинами. Чашки на подкладке из хлопка, стан продублирован мягкой неэластичной сеткой.</t>
  </si>
  <si>
    <t>Чёрный, Пион, Кофейно-розовый</t>
  </si>
  <si>
    <t>70CDEFG,
75BCDEFG,
80BCDEFG,
85BCDEFG,
90BCDEF,
95BCDE</t>
  </si>
  <si>
    <t>Трусы бразилианы</t>
  </si>
  <si>
    <t>Бюстгальтер с мягкими чашками создан специально для пышной груди. Имеет округлую форму. Благодаря особой конструкции чашек, поддерживает грудь сбоку. Для обеспечения хорошей посадки, на чашках используется специальный материал, который отлично держит форму. Верхняя деталь чашек из сеточки укреплена эластичной лентой. Модель украшена портупеей, которую можно регулировать по натяжению и можно отстегнуть. Боковые детали из микрофибры продублированы эластичной сеткой.</t>
  </si>
  <si>
    <t>Белый, Чёрный, Пион, Чёрный/Пион, Виноградный/Нюд</t>
  </si>
  <si>
    <t>Трусы высокие. Живот продублирован сеткой, что помогает немного скорректировать эту область. На ягодицах нет резинок. Трусы не будут выделяться под облегающей одеждой.</t>
  </si>
  <si>
    <t>Белый, Чёрный, Пион, Чёрный/Пион</t>
  </si>
  <si>
    <t>38-S, 40-M, 42-L, 44-XL, 46-2XL, 48-3XL, 50-4XL</t>
  </si>
  <si>
    <t>Балконет</t>
  </si>
  <si>
    <t>Кружевной балконет с формованной чашкой. Чашки из поролона с эфектом Push-up. Боковые детали укреплены вертикальными пластинами. Отстегивающиеся бретели.</t>
  </si>
  <si>
    <t>70CDE,
75BCD,
80ABC,
85AB</t>
  </si>
  <si>
    <t>Танга</t>
  </si>
  <si>
    <t>Миниатюрные трусики-танга. Комбинированная модель: спереди плотная ткань, сзади — изящное кружево, которое соблазнительно прикрывает ягодицы.</t>
  </si>
  <si>
    <t>Трусы с завышенной линией талии.</t>
  </si>
  <si>
    <t>Трусы высокие, без резинок по ягодицам</t>
  </si>
  <si>
    <t>Пуш-ап формовка с силиконом</t>
  </si>
  <si>
    <t>Push-up - формованные чашки из поролона с силиконовыми вставками. Визуально увеличивает грудь, формирует красивую линию декольте. Внутри чашек хлопок.</t>
  </si>
  <si>
    <t>Трусы — средняя линия талии</t>
  </si>
  <si>
    <t>Трусы дамские высокие</t>
  </si>
  <si>
    <t>Трусы с высоким вырезом бедра</t>
  </si>
  <si>
    <t>Трусы танга</t>
  </si>
  <si>
    <t>Мягкая формованная бесшовная чашка из жаккардового неэластичного полотна. Невероятно удобный бюстгальтер, который не чувствуется на теле. В нем комфортно в течении всего дня. Материал тонкий, пропускает воздух. Каркасы, бретели и застежка на бюстгальтере специальные, разработанные для особого комфорта в носке и хорошей поддержки большой груди. Боковые детали из эластичного полотна укреплены вертикальными пластинами.</t>
  </si>
  <si>
    <t>70DEFGHIJ,
75CDEFGHIJ,
80BCDEFGHI,
85BCDEFGH,
90BCDEFG,
95BCDE,
100BCDE,
105BCD</t>
  </si>
  <si>
    <t>Трусики с высокой линией талии — актуальная модель вот уже несколько лет подряд. Визуально удлиняют ножки, подчеркивают талию и подтягивают животик. Плотная эластичная ткань сзади приподнимает ягодицы.</t>
  </si>
  <si>
    <t>36-XS, 38-S, 40-M, 42-L, 44-XL, 46-2XL, 48-3XL, 50-4XL, 52-5XL, 54-6XL</t>
  </si>
  <si>
    <t>Бюстгальтер - мягкая чашка. Глубокие кружевные чашки внутри имеют дополнительные боковые вставки из эластичного полотна, которые мягко поддерживают форму груди. По краю чашки укреплены узкой эластичной лентой, что обеспечивает плотное прилегание кружева. Нижняя часть чашек продублирована мягкой неэластичной сеткой. Боковые детали из плотного эластичного материала.</t>
  </si>
  <si>
    <t>Белый, Чёрный, Пион</t>
  </si>
  <si>
    <t>70BCDEFGHIJK,
75BCDEFGHIJK,
80BCDEFGHIJK,
85BCDEFGHIJ,
90BCDEFGHI,
95BCDEFGH,
100BCDEFG</t>
  </si>
  <si>
    <t>Трусы с высокой линией талии.</t>
  </si>
  <si>
    <t>Бескаркасный спейсер - это новое поколение бюстгальтеров, которые выполнены с использованием современных технологий.
 Благодаря  использованию трехмерного материала, бюстгальтер вместе с ультралегкостью и воздухопроницаемостью, обеспечивает стабильную поддержку без применения жестких каркасов. Это делает его незаменимым для женщин ищущих комфорта и заботящихся о здоровье груди. Внутренняя часть изделия остаётся сухой даже во время занятий спортом или в зной. Изделие сохраняет естественную температуру тела.
Мягкие бретели с поролоновыми вставками, боковые поддерживающие элементы в чашке бюстгальтера придают дополнительную поддержку. Продуманная конструкция  обеспечивает хорошую посадку, в том числе и для большой груди.
 Спейсер абсолютно незаметен под тонкой, обтягивающей одеждой и подчёркивает естественную форму груди.</t>
  </si>
  <si>
    <t>75CDEFG,
80BCDEFG,
85ABCDEFG,
90ABCDEFG,
95ABCDEF,
100BCDE</t>
  </si>
  <si>
    <t>Бюстгальтер - бесшовные мягкие формованные чашки из тонкого дышащего материала «спейсер». Стан из микрофибры на подкладке из хлопка. Боковые детали укреплены вертикальными пластинами.</t>
  </si>
  <si>
    <t>Бесшовные мягкие формованные чашки из тонкого дышащего материала «спейсер». Модель с узкой серединкой и более открытой зоной декольте, чем в модели 180-208. Бочки из микрофибры укреплены боковыми вертикальными пластинами.</t>
  </si>
  <si>
    <t>Чёрный, Пион, Кофейно-розовый, Шоколад, Бургунди, Крем-брюле</t>
  </si>
  <si>
    <t>Пуш-ап с поролоновыми вкладышами</t>
  </si>
  <si>
    <t>Бюстгальтер Push-up с поролоновыми вкладышами. Весь из эластичного кружева. Внутренняя часть чашек из хлопка.</t>
  </si>
  <si>
    <t>70ABCDEF,
75ABCDEF,
80ABCDEF,
85ABCDE,
90ABCD</t>
  </si>
  <si>
    <t>Трусики с высокой линией талии — актуальная модель вот уже несколько лет подряд. Визуально удлиняют ножки, подчеркивают талию и подтягивают животик. Плотная эластичная ткань сзади приподнимает ягодицы. Края трусиков спереди и сзади украшены кружевными вставками.</t>
  </si>
  <si>
    <t>Высокие стринги</t>
  </si>
  <si>
    <t>Мягкая чашка без каркасов</t>
  </si>
  <si>
    <t>Чёрный, Нюд</t>
  </si>
  <si>
    <t>40-M, 42-L, 44-XL, 46-2XL, 48-3XL, 50-4XL, 52-5XL</t>
  </si>
  <si>
    <t>Бесшовный бюстгальтер, без каркасов, со съемными чашечками. Широкие бретели без регулировки, с дополнительной проклейкой спереди и сзади по всей ширине обеспечивают хорошую поддержку и комфортную посадку. Стыковочные швы на бретелях дополнительно проклеены спец. материалом, что бы бретели не спадали с плеч и не натирали кожу. Зона декольте по краю обработана специальной упругой сеткой с нитями, которые дополнительно поддерживают грудь. Вырез "каплей" в зоне декольте создаёт более утонченный и современный дизайн. Спинка бюстгальтера имеет также легкую коррекцию - треугольная, широкая с дополнительной проклейкой внутри полотна. Широкий бочок изделия корректирует зоны подмышек.</t>
  </si>
  <si>
    <t>Бесшовный бюстгальтер со спортивным дизайном, без каркасов, со съёмными чашечками. Лаконичный дизайн с геометрическими линиями, подчеркивает современные тренды. Боковая поддержка груди. Широкие и мягкие бретели с возможностью регулировки. 
Уникальная посадка делает этот бюстгальтер идеальным для повседневной носки и занятия спортом. По стану изделия проклеены рёбра жесткости, которые фиксируют бюст и создают дополнительную поддержку груди. Сзади бюстгальтер дополнительно укреплен, чтобы корректировать спинку. Широкий бочок изделия корректирует зоны подмышек.</t>
  </si>
  <si>
    <t>Трусы без резинок, «лазерная обработка края».</t>
  </si>
  <si>
    <t>Белый, Чёрный, Пион, Бежевый, Нюд</t>
  </si>
  <si>
    <t>36-XS, 38-S, 40-M, 42-L</t>
  </si>
  <si>
    <t>Трусы с высокой линией талии и широкой резинкой по талии, без резинок по ногам, «лазерная обработка края».</t>
  </si>
  <si>
    <t>42-L, 44-XL, 46-2XL, 48-3XL</t>
  </si>
  <si>
    <t>Трусы высокие без резинок по ногам: «лазерная обработка края». Живот продублирован хлопком.</t>
  </si>
  <si>
    <t>Белый, Чёрный, Пион, Бежевый</t>
  </si>
  <si>
    <t>Трусы «невидимка» с высокой линией талии из тонкого полотна Premium и эластичного кружева. «Лазерная обработка» края, широкая резинка на поясе, небольшая коррекция зоны живота и боков. Особенности кроя придают ягодицам сексуальный вид.</t>
  </si>
  <si>
    <t>Чёрный, Пион, Молоко, Бежевый</t>
  </si>
  <si>
    <t>Трусы «невидимка» с высокой линией талии из тонкого полотна Premium. Широкая резинка на поясе. Небольшая коррекция зоны живота и боков. Особенности кроя придают ягодицам сексуальный вид.</t>
  </si>
  <si>
    <t>Корректирующий торсет-боди</t>
  </si>
  <si>
    <t>Торсет-боди из тонкого дышащего полотна сильной степени коррекции. Низ обработан бесшовным методом. Ластовица из хлопка имеет двухрядную застежку на крючках.</t>
  </si>
  <si>
    <t>Чёрный, Пион, Бежевый</t>
  </si>
  <si>
    <t>Корректирующая грация с чашками 3D спейсер</t>
  </si>
  <si>
    <t>Грация с бесшовными мягкими формованными чашками из тонкого дышащего материала «спейсер». Грация сильной степени коррекции с косметическим действием из тонкого, но плотного материала, с капсулами алоэ, кофеина и витамина Е. Низ грации обработан бесшовным методом, ластовица из хлопка имеет двухрядную застежку на крючках</t>
  </si>
  <si>
    <t>75BCDEFG,
80ABCDEF,
85ABCDE,
90ABCD</t>
  </si>
  <si>
    <t>Корректирующие высокие трусы</t>
  </si>
  <si>
    <t>Трусы сильной степени коррекции из тонкой ткани, продублированы в зонах коррекции функциональной сеткой. Высокая линия талии, силиконовая лента по верхнему краю изделия, низ обработан бесшовным методом. Особенности кроя приподнимают ягодицы. Ластовица из хлопка.</t>
  </si>
  <si>
    <t>Корректирующие высокие панталоны</t>
  </si>
  <si>
    <t>Панталоны сильной степени коррекции из тонкой ткани, продублированы в зонах коррекции функциональной сеткой. Высокая линия талии, силиконовая лента по верхнему краю изделия, низ обработан бесшовным методом. Особенности кроя приподнимают ягодицы. Ластовица из хлопка.</t>
  </si>
  <si>
    <t>Белый,  Виноградный/Нюд</t>
  </si>
  <si>
    <t xml:space="preserve"> Кофейно-розовый, Шоколад, Бургунди, Крем-брюле</t>
  </si>
  <si>
    <t>Чёрный, Кофейно-розовый, Бургунди</t>
  </si>
  <si>
    <t xml:space="preserve"> Бургунди, Крем-брюле</t>
  </si>
  <si>
    <t>Цена, руб
руб</t>
  </si>
  <si>
    <t>нет фото</t>
  </si>
  <si>
    <t xml:space="preserve"> Чёрный/Пион, Бургунди, Крем-брюле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</si>
</sst>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р.&quot;"/>
  </numFmts>
  <fonts count="10" x14ac:knownFonts="1">
    <font>
      <sz val="11"/>
      <color indexed="8"/>
      <name val="Calibri"/>
    </font>
    <font>
      <b/>
      <sz val="11"/>
      <color indexed="8"/>
      <name val="Calibri"/>
    </font>
    <font>
      <sz val="10"/>
      <color indexed="8"/>
      <name val="Calibri"/>
    </font>
    <font>
      <b/>
      <sz val="10"/>
      <color indexed="8"/>
      <name val="Calibri"/>
    </font>
    <font>
      <u/>
      <sz val="11"/>
      <color theme="10"/>
      <name val="Calibri"/>
    </font>
    <font>
      <b/>
      <sz val="12"/>
      <color indexed="8"/>
      <name val="Calibri"/>
      <family val="2"/>
      <charset val="204"/>
    </font>
    <font>
      <sz val="10"/>
      <color indexed="8"/>
      <name val="Calibri"/>
      <family val="2"/>
      <charset val="204"/>
    </font>
    <font>
      <u/>
      <sz val="11"/>
      <color theme="10"/>
      <name val="Calibri"/>
      <family val="2"/>
      <charset val="204"/>
    </font>
    <font>
      <b/>
      <sz val="11"/>
      <color indexed="8"/>
      <name val="Calibri"/>
      <family val="2"/>
      <charset val="204"/>
    </font>
    <font>
      <sz val="11"/>
      <color indexed="8"/>
      <name val="Calibri"/>
      <family val="2"/>
      <charset val="204"/>
    </font>
  </fonts>
  <fills count="3">
    <fill>
      <patternFill patternType="none"/>
    </fill>
    <fill>
      <patternFill patternType="gray125"/>
    </fill>
    <fill>
      <patternFill patternType="solid">
        <fgColor indexed="10"/>
        <bgColor indexed="8"/>
      </patternFill>
    </fill>
  </fills>
  <borders count="13">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s>
  <cellStyleXfs count="2">
    <xf numFmtId="0" fontId="0" fillId="0" borderId="0" applyFill="0" applyProtection="0"/>
    <xf numFmtId="0" fontId="4" fillId="0" borderId="0" applyNumberFormat="0" applyFill="0" applyBorder="0" applyAlignment="0" applyProtection="0">
      <alignment vertical="top"/>
      <protection locked="0"/>
    </xf>
  </cellStyleXfs>
  <cellXfs count="29">
    <xf numFmtId="0" fontId="0" fillId="0" borderId="0" xfId="0" applyFill="1" applyProtection="1"/>
    <xf numFmtId="0" fontId="1" fillId="0" borderId="1" xfId="0" applyFont="1" applyFill="1" applyBorder="1" applyAlignment="1" applyProtection="1">
      <alignment horizontal="center" vertical="center"/>
    </xf>
    <xf numFmtId="0" fontId="0" fillId="2" borderId="1" xfId="0"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0" fillId="2" borderId="5" xfId="0" applyFill="1" applyBorder="1" applyAlignment="1" applyProtection="1">
      <alignment horizontal="center" vertical="center" wrapText="1"/>
    </xf>
    <xf numFmtId="0" fontId="0" fillId="0" borderId="4" xfId="0" applyFill="1" applyBorder="1" applyProtection="1"/>
    <xf numFmtId="0" fontId="6" fillId="2"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164" fontId="3" fillId="2" borderId="1" xfId="0" applyNumberFormat="1" applyFont="1" applyFill="1" applyBorder="1" applyAlignment="1" applyProtection="1">
      <alignment horizontal="center" vertical="center" wrapText="1"/>
    </xf>
    <xf numFmtId="0" fontId="9" fillId="0" borderId="4" xfId="0" applyFont="1" applyFill="1" applyBorder="1" applyAlignment="1" applyProtection="1">
      <alignment horizontal="center" vertical="center"/>
    </xf>
    <xf numFmtId="0" fontId="0" fillId="0" borderId="6" xfId="0" applyFill="1" applyBorder="1" applyProtection="1"/>
    <xf numFmtId="0" fontId="0" fillId="2" borderId="3"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164" fontId="3" fillId="2" borderId="7" xfId="0" applyNumberFormat="1" applyFont="1" applyFill="1" applyBorder="1" applyAlignment="1" applyProtection="1">
      <alignment horizontal="center" vertical="center" wrapText="1"/>
    </xf>
    <xf numFmtId="0" fontId="0" fillId="2" borderId="8" xfId="0"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164" fontId="3" fillId="2" borderId="8" xfId="0" applyNumberFormat="1" applyFont="1" applyFill="1" applyBorder="1" applyAlignment="1" applyProtection="1">
      <alignment horizontal="center" vertical="center" wrapText="1"/>
    </xf>
    <xf numFmtId="0" fontId="0" fillId="0" borderId="9" xfId="0" applyFill="1" applyBorder="1" applyProtection="1"/>
    <xf numFmtId="0" fontId="0" fillId="2" borderId="10" xfId="0"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164" fontId="3" fillId="2" borderId="10" xfId="0" applyNumberFormat="1" applyFont="1" applyFill="1" applyBorder="1" applyAlignment="1" applyProtection="1">
      <alignment horizontal="center" vertical="center" wrapText="1"/>
    </xf>
    <xf numFmtId="0" fontId="0" fillId="0" borderId="11" xfId="0" applyFill="1" applyBorder="1" applyProtection="1"/>
    <xf numFmtId="0" fontId="0" fillId="2" borderId="12" xfId="0" applyFill="1" applyBorder="1" applyAlignment="1" applyProtection="1">
      <alignment horizontal="center" vertical="center" wrapText="1"/>
    </xf>
    <xf numFmtId="0" fontId="7" fillId="2" borderId="5" xfId="1"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5" fillId="0" borderId="1" xfId="0" applyFont="1" applyFill="1" applyBorder="1" applyAlignment="1" applyProtection="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DDDD"/>
      <rgbColor rgb="00F7C9CE"/>
      <rgbColor rgb="00CEEED1"/>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16" Type="http://schemas.openxmlformats.org/officeDocument/2006/relationships/image" Target="../media/image16.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5" Type="http://schemas.openxmlformats.org/officeDocument/2006/relationships/image" Target="../media/image5.jpeg"/><Relationship Id="rId61" Type="http://schemas.openxmlformats.org/officeDocument/2006/relationships/image" Target="../media/image61.jpe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80" Type="http://schemas.openxmlformats.org/officeDocument/2006/relationships/image" Target="../media/image80.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jpeg"/><Relationship Id="rId1" Type="http://schemas.openxmlformats.org/officeDocument/2006/relationships/image" Target="../media/image1.pn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7" Type="http://schemas.openxmlformats.org/officeDocument/2006/relationships/image" Target="../media/image7.jpeg"/><Relationship Id="rId71" Type="http://schemas.openxmlformats.org/officeDocument/2006/relationships/image" Target="../media/image71.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s>
</file>

<file path=xl/drawings/drawing1.xml><?xml version="1.0" encoding="utf-8"?>
<xdr:wsDr xmlns:xdr="http://schemas.openxmlformats.org/drawingml/2006/spreadsheetDrawing" xmlns:a="http://schemas.openxmlformats.org/drawingml/2006/main">
  <xdr:twoCellAnchor editAs="oneCell">
    <xdr:from>
      <xdr:col>0</xdr:col>
      <xdr:colOff>1362075</xdr:colOff>
      <xdr:row>2</xdr:row>
      <xdr:rowOff>47626</xdr:rowOff>
    </xdr:from>
    <xdr:to>
      <xdr:col>5</xdr:col>
      <xdr:colOff>180975</xdr:colOff>
      <xdr:row>2</xdr:row>
      <xdr:rowOff>423687</xdr:rowOff>
    </xdr:to>
    <xdr:pic>
      <xdr:nvPicPr>
        <xdr:cNvPr id="88" name="Рисунок 75" descr="изменение цены.png"/>
        <xdr:cNvPicPr>
          <a:picLocks noChangeAspect="1" noChangeArrowheads="1"/>
        </xdr:cNvPicPr>
      </xdr:nvPicPr>
      <xdr:blipFill>
        <a:blip xmlns:r="http://schemas.openxmlformats.org/officeDocument/2006/relationships" r:embed="rId1" cstate="print"/>
        <a:srcRect/>
        <a:stretch>
          <a:fillRect/>
        </a:stretch>
      </xdr:blipFill>
      <xdr:spPr bwMode="auto">
        <a:xfrm>
          <a:off x="1362075" y="495301"/>
          <a:ext cx="4543425" cy="376061"/>
        </a:xfrm>
        <a:prstGeom prst="rect">
          <a:avLst/>
        </a:prstGeom>
        <a:noFill/>
        <a:ln w="0">
          <a:noFill/>
          <a:miter lim="800000"/>
          <a:headEnd/>
          <a:tailEnd/>
        </a:ln>
      </xdr:spPr>
    </xdr:pic>
    <xdr:clientData/>
  </xdr:twoCellAnchor>
  <xdr:twoCellAnchor editAs="oneCell">
    <xdr:from>
      <xdr:col>0</xdr:col>
      <xdr:colOff>0</xdr:colOff>
      <xdr:row>3</xdr:row>
      <xdr:rowOff>47623</xdr:rowOff>
    </xdr:from>
    <xdr:to>
      <xdr:col>0</xdr:col>
      <xdr:colOff>2072982</xdr:colOff>
      <xdr:row>3</xdr:row>
      <xdr:rowOff>2809874</xdr:rowOff>
    </xdr:to>
    <xdr:pic>
      <xdr:nvPicPr>
        <xdr:cNvPr id="89" name="Рисунок 88" descr="166-680 grape wine.jpg"/>
        <xdr:cNvPicPr>
          <a:picLocks noChangeAspect="1"/>
        </xdr:cNvPicPr>
      </xdr:nvPicPr>
      <xdr:blipFill>
        <a:blip xmlns:r="http://schemas.openxmlformats.org/officeDocument/2006/relationships" r:embed="rId2" cstate="print"/>
        <a:stretch>
          <a:fillRect/>
        </a:stretch>
      </xdr:blipFill>
      <xdr:spPr>
        <a:xfrm>
          <a:off x="0" y="962023"/>
          <a:ext cx="2072982" cy="2762251"/>
        </a:xfrm>
        <a:prstGeom prst="rect">
          <a:avLst/>
        </a:prstGeom>
      </xdr:spPr>
    </xdr:pic>
    <xdr:clientData/>
  </xdr:twoCellAnchor>
  <xdr:twoCellAnchor editAs="oneCell">
    <xdr:from>
      <xdr:col>0</xdr:col>
      <xdr:colOff>28574</xdr:colOff>
      <xdr:row>4</xdr:row>
      <xdr:rowOff>19287</xdr:rowOff>
    </xdr:from>
    <xdr:to>
      <xdr:col>0</xdr:col>
      <xdr:colOff>2076449</xdr:colOff>
      <xdr:row>4</xdr:row>
      <xdr:rowOff>2748080</xdr:rowOff>
    </xdr:to>
    <xdr:pic>
      <xdr:nvPicPr>
        <xdr:cNvPr id="90" name="Рисунок 89" descr="801-680 grape wine.jpg"/>
        <xdr:cNvPicPr>
          <a:picLocks noChangeAspect="1"/>
        </xdr:cNvPicPr>
      </xdr:nvPicPr>
      <xdr:blipFill>
        <a:blip xmlns:r="http://schemas.openxmlformats.org/officeDocument/2006/relationships" r:embed="rId3" cstate="print"/>
        <a:stretch>
          <a:fillRect/>
        </a:stretch>
      </xdr:blipFill>
      <xdr:spPr>
        <a:xfrm>
          <a:off x="28574" y="3800712"/>
          <a:ext cx="2047875" cy="2728793"/>
        </a:xfrm>
        <a:prstGeom prst="rect">
          <a:avLst/>
        </a:prstGeom>
      </xdr:spPr>
    </xdr:pic>
    <xdr:clientData/>
  </xdr:twoCellAnchor>
  <xdr:twoCellAnchor editAs="oneCell">
    <xdr:from>
      <xdr:col>0</xdr:col>
      <xdr:colOff>9525</xdr:colOff>
      <xdr:row>5</xdr:row>
      <xdr:rowOff>47625</xdr:rowOff>
    </xdr:from>
    <xdr:to>
      <xdr:col>0</xdr:col>
      <xdr:colOff>2105025</xdr:colOff>
      <xdr:row>5</xdr:row>
      <xdr:rowOff>2839879</xdr:rowOff>
    </xdr:to>
    <xdr:pic>
      <xdr:nvPicPr>
        <xdr:cNvPr id="91" name="Рисунок 90" descr="107-680 grape wine-nude.jpg"/>
        <xdr:cNvPicPr>
          <a:picLocks noChangeAspect="1"/>
        </xdr:cNvPicPr>
      </xdr:nvPicPr>
      <xdr:blipFill>
        <a:blip xmlns:r="http://schemas.openxmlformats.org/officeDocument/2006/relationships" r:embed="rId4" cstate="print"/>
        <a:stretch>
          <a:fillRect/>
        </a:stretch>
      </xdr:blipFill>
      <xdr:spPr>
        <a:xfrm>
          <a:off x="9525" y="6600825"/>
          <a:ext cx="2095500" cy="2792254"/>
        </a:xfrm>
        <a:prstGeom prst="rect">
          <a:avLst/>
        </a:prstGeom>
      </xdr:spPr>
    </xdr:pic>
    <xdr:clientData/>
  </xdr:twoCellAnchor>
  <xdr:twoCellAnchor editAs="oneCell">
    <xdr:from>
      <xdr:col>0</xdr:col>
      <xdr:colOff>71107</xdr:colOff>
      <xdr:row>6</xdr:row>
      <xdr:rowOff>47624</xdr:rowOff>
    </xdr:from>
    <xdr:to>
      <xdr:col>0</xdr:col>
      <xdr:colOff>2028825</xdr:colOff>
      <xdr:row>6</xdr:row>
      <xdr:rowOff>2656284</xdr:rowOff>
    </xdr:to>
    <xdr:pic>
      <xdr:nvPicPr>
        <xdr:cNvPr id="92" name="Рисунок 91" descr="246-680 grape wine-nude b.jpg"/>
        <xdr:cNvPicPr>
          <a:picLocks noChangeAspect="1"/>
        </xdr:cNvPicPr>
      </xdr:nvPicPr>
      <xdr:blipFill>
        <a:blip xmlns:r="http://schemas.openxmlformats.org/officeDocument/2006/relationships" r:embed="rId5" cstate="print"/>
        <a:stretch>
          <a:fillRect/>
        </a:stretch>
      </xdr:blipFill>
      <xdr:spPr>
        <a:xfrm>
          <a:off x="71107" y="9458324"/>
          <a:ext cx="1957718" cy="2608660"/>
        </a:xfrm>
        <a:prstGeom prst="rect">
          <a:avLst/>
        </a:prstGeom>
      </xdr:spPr>
    </xdr:pic>
    <xdr:clientData/>
  </xdr:twoCellAnchor>
  <xdr:twoCellAnchor editAs="oneCell">
    <xdr:from>
      <xdr:col>0</xdr:col>
      <xdr:colOff>0</xdr:colOff>
      <xdr:row>7</xdr:row>
      <xdr:rowOff>28575</xdr:rowOff>
    </xdr:from>
    <xdr:to>
      <xdr:col>0</xdr:col>
      <xdr:colOff>2076322</xdr:colOff>
      <xdr:row>7</xdr:row>
      <xdr:rowOff>2438400</xdr:rowOff>
    </xdr:to>
    <xdr:pic>
      <xdr:nvPicPr>
        <xdr:cNvPr id="93" name="Рисунок 92" descr="733-680 grape wine b.jpg"/>
        <xdr:cNvPicPr>
          <a:picLocks noChangeAspect="1"/>
        </xdr:cNvPicPr>
      </xdr:nvPicPr>
      <xdr:blipFill>
        <a:blip xmlns:r="http://schemas.openxmlformats.org/officeDocument/2006/relationships" r:embed="rId6" cstate="print"/>
        <a:stretch>
          <a:fillRect/>
        </a:stretch>
      </xdr:blipFill>
      <xdr:spPr>
        <a:xfrm>
          <a:off x="0" y="12182475"/>
          <a:ext cx="2076322" cy="2409825"/>
        </a:xfrm>
        <a:prstGeom prst="rect">
          <a:avLst/>
        </a:prstGeom>
      </xdr:spPr>
    </xdr:pic>
    <xdr:clientData/>
  </xdr:twoCellAnchor>
  <xdr:twoCellAnchor editAs="oneCell">
    <xdr:from>
      <xdr:col>0</xdr:col>
      <xdr:colOff>76200</xdr:colOff>
      <xdr:row>9</xdr:row>
      <xdr:rowOff>19050</xdr:rowOff>
    </xdr:from>
    <xdr:to>
      <xdr:col>0</xdr:col>
      <xdr:colOff>2085975</xdr:colOff>
      <xdr:row>9</xdr:row>
      <xdr:rowOff>2697076</xdr:rowOff>
    </xdr:to>
    <xdr:pic>
      <xdr:nvPicPr>
        <xdr:cNvPr id="94" name="Рисунок 93" descr="103-771.jpg"/>
        <xdr:cNvPicPr>
          <a:picLocks noChangeAspect="1"/>
        </xdr:cNvPicPr>
      </xdr:nvPicPr>
      <xdr:blipFill>
        <a:blip xmlns:r="http://schemas.openxmlformats.org/officeDocument/2006/relationships" r:embed="rId7" cstate="print"/>
        <a:stretch>
          <a:fillRect/>
        </a:stretch>
      </xdr:blipFill>
      <xdr:spPr>
        <a:xfrm>
          <a:off x="76200" y="15897225"/>
          <a:ext cx="2009775" cy="2678026"/>
        </a:xfrm>
        <a:prstGeom prst="rect">
          <a:avLst/>
        </a:prstGeom>
      </xdr:spPr>
    </xdr:pic>
    <xdr:clientData/>
  </xdr:twoCellAnchor>
  <xdr:twoCellAnchor editAs="oneCell">
    <xdr:from>
      <xdr:col>0</xdr:col>
      <xdr:colOff>66675</xdr:colOff>
      <xdr:row>10</xdr:row>
      <xdr:rowOff>56053</xdr:rowOff>
    </xdr:from>
    <xdr:to>
      <xdr:col>0</xdr:col>
      <xdr:colOff>2028825</xdr:colOff>
      <xdr:row>10</xdr:row>
      <xdr:rowOff>2670618</xdr:rowOff>
    </xdr:to>
    <xdr:pic>
      <xdr:nvPicPr>
        <xdr:cNvPr id="95" name="Рисунок 94" descr="101-771.jpg"/>
        <xdr:cNvPicPr>
          <a:picLocks noChangeAspect="1"/>
        </xdr:cNvPicPr>
      </xdr:nvPicPr>
      <xdr:blipFill>
        <a:blip xmlns:r="http://schemas.openxmlformats.org/officeDocument/2006/relationships" r:embed="rId8" cstate="print"/>
        <a:stretch>
          <a:fillRect/>
        </a:stretch>
      </xdr:blipFill>
      <xdr:spPr>
        <a:xfrm>
          <a:off x="66675" y="18658378"/>
          <a:ext cx="1962150" cy="2614565"/>
        </a:xfrm>
        <a:prstGeom prst="rect">
          <a:avLst/>
        </a:prstGeom>
      </xdr:spPr>
    </xdr:pic>
    <xdr:clientData/>
  </xdr:twoCellAnchor>
  <xdr:twoCellAnchor editAs="oneCell">
    <xdr:from>
      <xdr:col>0</xdr:col>
      <xdr:colOff>100548</xdr:colOff>
      <xdr:row>11</xdr:row>
      <xdr:rowOff>38099</xdr:rowOff>
    </xdr:from>
    <xdr:to>
      <xdr:col>0</xdr:col>
      <xdr:colOff>2076449</xdr:colOff>
      <xdr:row>11</xdr:row>
      <xdr:rowOff>2231050</xdr:rowOff>
    </xdr:to>
    <xdr:pic>
      <xdr:nvPicPr>
        <xdr:cNvPr id="96" name="Рисунок 95" descr="694-771 b.jpg"/>
        <xdr:cNvPicPr>
          <a:picLocks noChangeAspect="1"/>
        </xdr:cNvPicPr>
      </xdr:nvPicPr>
      <xdr:blipFill>
        <a:blip xmlns:r="http://schemas.openxmlformats.org/officeDocument/2006/relationships" r:embed="rId9" cstate="print"/>
        <a:stretch>
          <a:fillRect/>
        </a:stretch>
      </xdr:blipFill>
      <xdr:spPr>
        <a:xfrm>
          <a:off x="100548" y="21345524"/>
          <a:ext cx="1975901" cy="2192951"/>
        </a:xfrm>
        <a:prstGeom prst="rect">
          <a:avLst/>
        </a:prstGeom>
      </xdr:spPr>
    </xdr:pic>
    <xdr:clientData/>
  </xdr:twoCellAnchor>
  <xdr:twoCellAnchor editAs="oneCell">
    <xdr:from>
      <xdr:col>0</xdr:col>
      <xdr:colOff>38100</xdr:colOff>
      <xdr:row>12</xdr:row>
      <xdr:rowOff>66887</xdr:rowOff>
    </xdr:from>
    <xdr:to>
      <xdr:col>0</xdr:col>
      <xdr:colOff>2084442</xdr:colOff>
      <xdr:row>12</xdr:row>
      <xdr:rowOff>2257424</xdr:rowOff>
    </xdr:to>
    <xdr:pic>
      <xdr:nvPicPr>
        <xdr:cNvPr id="97" name="Рисунок 96" descr="696-771 b.jpg"/>
        <xdr:cNvPicPr>
          <a:picLocks noChangeAspect="1"/>
        </xdr:cNvPicPr>
      </xdr:nvPicPr>
      <xdr:blipFill>
        <a:blip xmlns:r="http://schemas.openxmlformats.org/officeDocument/2006/relationships" r:embed="rId10" cstate="print"/>
        <a:stretch>
          <a:fillRect/>
        </a:stretch>
      </xdr:blipFill>
      <xdr:spPr>
        <a:xfrm>
          <a:off x="38100" y="23660312"/>
          <a:ext cx="2046342" cy="2190537"/>
        </a:xfrm>
        <a:prstGeom prst="rect">
          <a:avLst/>
        </a:prstGeom>
      </xdr:spPr>
    </xdr:pic>
    <xdr:clientData/>
  </xdr:twoCellAnchor>
  <xdr:twoCellAnchor editAs="oneCell">
    <xdr:from>
      <xdr:col>0</xdr:col>
      <xdr:colOff>38100</xdr:colOff>
      <xdr:row>13</xdr:row>
      <xdr:rowOff>19049</xdr:rowOff>
    </xdr:from>
    <xdr:to>
      <xdr:col>0</xdr:col>
      <xdr:colOff>2076450</xdr:colOff>
      <xdr:row>13</xdr:row>
      <xdr:rowOff>2735150</xdr:rowOff>
    </xdr:to>
    <xdr:pic>
      <xdr:nvPicPr>
        <xdr:cNvPr id="98" name="Рисунок 97" descr="101-506.jpg"/>
        <xdr:cNvPicPr>
          <a:picLocks noChangeAspect="1"/>
        </xdr:cNvPicPr>
      </xdr:nvPicPr>
      <xdr:blipFill>
        <a:blip xmlns:r="http://schemas.openxmlformats.org/officeDocument/2006/relationships" r:embed="rId11" cstate="print"/>
        <a:stretch>
          <a:fillRect/>
        </a:stretch>
      </xdr:blipFill>
      <xdr:spPr>
        <a:xfrm>
          <a:off x="38100" y="25907999"/>
          <a:ext cx="2038350" cy="2716101"/>
        </a:xfrm>
        <a:prstGeom prst="rect">
          <a:avLst/>
        </a:prstGeom>
      </xdr:spPr>
    </xdr:pic>
    <xdr:clientData/>
  </xdr:twoCellAnchor>
  <xdr:twoCellAnchor editAs="oneCell">
    <xdr:from>
      <xdr:col>0</xdr:col>
      <xdr:colOff>0</xdr:colOff>
      <xdr:row>14</xdr:row>
      <xdr:rowOff>47625</xdr:rowOff>
    </xdr:from>
    <xdr:to>
      <xdr:col>0</xdr:col>
      <xdr:colOff>2087475</xdr:colOff>
      <xdr:row>14</xdr:row>
      <xdr:rowOff>2381250</xdr:rowOff>
    </xdr:to>
    <xdr:pic>
      <xdr:nvPicPr>
        <xdr:cNvPr id="99" name="Рисунок 98" descr="694-506 b.jpg"/>
        <xdr:cNvPicPr>
          <a:picLocks noChangeAspect="1"/>
        </xdr:cNvPicPr>
      </xdr:nvPicPr>
      <xdr:blipFill>
        <a:blip xmlns:r="http://schemas.openxmlformats.org/officeDocument/2006/relationships" r:embed="rId12" cstate="print"/>
        <a:stretch>
          <a:fillRect/>
        </a:stretch>
      </xdr:blipFill>
      <xdr:spPr>
        <a:xfrm>
          <a:off x="0" y="28727400"/>
          <a:ext cx="2087475" cy="2333625"/>
        </a:xfrm>
        <a:prstGeom prst="rect">
          <a:avLst/>
        </a:prstGeom>
      </xdr:spPr>
    </xdr:pic>
    <xdr:clientData/>
  </xdr:twoCellAnchor>
  <xdr:twoCellAnchor editAs="oneCell">
    <xdr:from>
      <xdr:col>0</xdr:col>
      <xdr:colOff>0</xdr:colOff>
      <xdr:row>15</xdr:row>
      <xdr:rowOff>29192</xdr:rowOff>
    </xdr:from>
    <xdr:to>
      <xdr:col>0</xdr:col>
      <xdr:colOff>2079520</xdr:colOff>
      <xdr:row>15</xdr:row>
      <xdr:rowOff>2057399</xdr:rowOff>
    </xdr:to>
    <xdr:pic>
      <xdr:nvPicPr>
        <xdr:cNvPr id="100" name="Рисунок 99" descr="696-506 b.jpg"/>
        <xdr:cNvPicPr>
          <a:picLocks noChangeAspect="1"/>
        </xdr:cNvPicPr>
      </xdr:nvPicPr>
      <xdr:blipFill>
        <a:blip xmlns:r="http://schemas.openxmlformats.org/officeDocument/2006/relationships" r:embed="rId13" cstate="print"/>
        <a:stretch>
          <a:fillRect/>
        </a:stretch>
      </xdr:blipFill>
      <xdr:spPr>
        <a:xfrm>
          <a:off x="0" y="31166417"/>
          <a:ext cx="2079520" cy="2028207"/>
        </a:xfrm>
        <a:prstGeom prst="rect">
          <a:avLst/>
        </a:prstGeom>
      </xdr:spPr>
    </xdr:pic>
    <xdr:clientData/>
  </xdr:twoCellAnchor>
  <xdr:twoCellAnchor editAs="oneCell">
    <xdr:from>
      <xdr:col>0</xdr:col>
      <xdr:colOff>0</xdr:colOff>
      <xdr:row>16</xdr:row>
      <xdr:rowOff>57149</xdr:rowOff>
    </xdr:from>
    <xdr:to>
      <xdr:col>0</xdr:col>
      <xdr:colOff>2108722</xdr:colOff>
      <xdr:row>16</xdr:row>
      <xdr:rowOff>2867024</xdr:rowOff>
    </xdr:to>
    <xdr:pic>
      <xdr:nvPicPr>
        <xdr:cNvPr id="101" name="Рисунок 100" descr="107-267-black.jpg"/>
        <xdr:cNvPicPr>
          <a:picLocks noChangeAspect="1"/>
        </xdr:cNvPicPr>
      </xdr:nvPicPr>
      <xdr:blipFill>
        <a:blip xmlns:r="http://schemas.openxmlformats.org/officeDocument/2006/relationships" r:embed="rId14" cstate="print"/>
        <a:stretch>
          <a:fillRect/>
        </a:stretch>
      </xdr:blipFill>
      <xdr:spPr>
        <a:xfrm>
          <a:off x="0" y="33327974"/>
          <a:ext cx="2108722" cy="2809875"/>
        </a:xfrm>
        <a:prstGeom prst="rect">
          <a:avLst/>
        </a:prstGeom>
      </xdr:spPr>
    </xdr:pic>
    <xdr:clientData/>
  </xdr:twoCellAnchor>
  <xdr:twoCellAnchor editAs="oneCell">
    <xdr:from>
      <xdr:col>0</xdr:col>
      <xdr:colOff>0</xdr:colOff>
      <xdr:row>18</xdr:row>
      <xdr:rowOff>57151</xdr:rowOff>
    </xdr:from>
    <xdr:to>
      <xdr:col>0</xdr:col>
      <xdr:colOff>2076450</xdr:colOff>
      <xdr:row>18</xdr:row>
      <xdr:rowOff>2825751</xdr:rowOff>
    </xdr:to>
    <xdr:pic>
      <xdr:nvPicPr>
        <xdr:cNvPr id="102" name="Рисунок 101" descr="587-267 black-nude.jpg"/>
        <xdr:cNvPicPr>
          <a:picLocks noChangeAspect="1"/>
        </xdr:cNvPicPr>
      </xdr:nvPicPr>
      <xdr:blipFill>
        <a:blip xmlns:r="http://schemas.openxmlformats.org/officeDocument/2006/relationships" r:embed="rId15" cstate="print"/>
        <a:stretch>
          <a:fillRect/>
        </a:stretch>
      </xdr:blipFill>
      <xdr:spPr>
        <a:xfrm>
          <a:off x="0" y="38938201"/>
          <a:ext cx="2076450" cy="2768600"/>
        </a:xfrm>
        <a:prstGeom prst="rect">
          <a:avLst/>
        </a:prstGeom>
      </xdr:spPr>
    </xdr:pic>
    <xdr:clientData/>
  </xdr:twoCellAnchor>
  <xdr:twoCellAnchor editAs="oneCell">
    <xdr:from>
      <xdr:col>0</xdr:col>
      <xdr:colOff>104774</xdr:colOff>
      <xdr:row>17</xdr:row>
      <xdr:rowOff>30990</xdr:rowOff>
    </xdr:from>
    <xdr:to>
      <xdr:col>0</xdr:col>
      <xdr:colOff>2019300</xdr:colOff>
      <xdr:row>17</xdr:row>
      <xdr:rowOff>2582271</xdr:rowOff>
    </xdr:to>
    <xdr:pic>
      <xdr:nvPicPr>
        <xdr:cNvPr id="103" name="Рисунок 102" descr="114-267 black-nude.jpg"/>
        <xdr:cNvPicPr>
          <a:picLocks noChangeAspect="1"/>
        </xdr:cNvPicPr>
      </xdr:nvPicPr>
      <xdr:blipFill>
        <a:blip xmlns:r="http://schemas.openxmlformats.org/officeDocument/2006/relationships" r:embed="rId16" cstate="print"/>
        <a:stretch>
          <a:fillRect/>
        </a:stretch>
      </xdr:blipFill>
      <xdr:spPr>
        <a:xfrm>
          <a:off x="104774" y="36283140"/>
          <a:ext cx="1914526" cy="2551281"/>
        </a:xfrm>
        <a:prstGeom prst="rect">
          <a:avLst/>
        </a:prstGeom>
      </xdr:spPr>
    </xdr:pic>
    <xdr:clientData/>
  </xdr:twoCellAnchor>
  <xdr:twoCellAnchor editAs="oneCell">
    <xdr:from>
      <xdr:col>0</xdr:col>
      <xdr:colOff>9525</xdr:colOff>
      <xdr:row>19</xdr:row>
      <xdr:rowOff>85724</xdr:rowOff>
    </xdr:from>
    <xdr:to>
      <xdr:col>0</xdr:col>
      <xdr:colOff>2059781</xdr:colOff>
      <xdr:row>19</xdr:row>
      <xdr:rowOff>2819399</xdr:rowOff>
    </xdr:to>
    <xdr:pic>
      <xdr:nvPicPr>
        <xdr:cNvPr id="105" name="Рисунок 104" descr="557-267 black-nude.jpg"/>
        <xdr:cNvPicPr>
          <a:picLocks noChangeAspect="1"/>
        </xdr:cNvPicPr>
      </xdr:nvPicPr>
      <xdr:blipFill>
        <a:blip xmlns:r="http://schemas.openxmlformats.org/officeDocument/2006/relationships" r:embed="rId17" cstate="print"/>
        <a:stretch>
          <a:fillRect/>
        </a:stretch>
      </xdr:blipFill>
      <xdr:spPr>
        <a:xfrm>
          <a:off x="9525" y="41938574"/>
          <a:ext cx="2050256" cy="2733675"/>
        </a:xfrm>
        <a:prstGeom prst="rect">
          <a:avLst/>
        </a:prstGeom>
      </xdr:spPr>
    </xdr:pic>
    <xdr:clientData/>
  </xdr:twoCellAnchor>
  <xdr:twoCellAnchor editAs="oneCell">
    <xdr:from>
      <xdr:col>0</xdr:col>
      <xdr:colOff>0</xdr:colOff>
      <xdr:row>19</xdr:row>
      <xdr:rowOff>2905124</xdr:rowOff>
    </xdr:from>
    <xdr:to>
      <xdr:col>0</xdr:col>
      <xdr:colOff>2065836</xdr:colOff>
      <xdr:row>20</xdr:row>
      <xdr:rowOff>2752724</xdr:rowOff>
    </xdr:to>
    <xdr:pic>
      <xdr:nvPicPr>
        <xdr:cNvPr id="106" name="Рисунок 105" descr="130-267-black.jpg"/>
        <xdr:cNvPicPr>
          <a:picLocks noChangeAspect="1"/>
        </xdr:cNvPicPr>
      </xdr:nvPicPr>
      <xdr:blipFill>
        <a:blip xmlns:r="http://schemas.openxmlformats.org/officeDocument/2006/relationships" r:embed="rId18" cstate="print"/>
        <a:stretch>
          <a:fillRect/>
        </a:stretch>
      </xdr:blipFill>
      <xdr:spPr>
        <a:xfrm>
          <a:off x="0" y="44757974"/>
          <a:ext cx="2065836" cy="2752725"/>
        </a:xfrm>
        <a:prstGeom prst="rect">
          <a:avLst/>
        </a:prstGeom>
      </xdr:spPr>
    </xdr:pic>
    <xdr:clientData/>
  </xdr:twoCellAnchor>
  <xdr:twoCellAnchor editAs="oneCell">
    <xdr:from>
      <xdr:col>0</xdr:col>
      <xdr:colOff>57150</xdr:colOff>
      <xdr:row>21</xdr:row>
      <xdr:rowOff>38100</xdr:rowOff>
    </xdr:from>
    <xdr:to>
      <xdr:col>0</xdr:col>
      <xdr:colOff>2080095</xdr:colOff>
      <xdr:row>21</xdr:row>
      <xdr:rowOff>2733674</xdr:rowOff>
    </xdr:to>
    <xdr:pic>
      <xdr:nvPicPr>
        <xdr:cNvPr id="107" name="Рисунок 106" descr="801-267 black-nude.jpg"/>
        <xdr:cNvPicPr>
          <a:picLocks noChangeAspect="1"/>
        </xdr:cNvPicPr>
      </xdr:nvPicPr>
      <xdr:blipFill>
        <a:blip xmlns:r="http://schemas.openxmlformats.org/officeDocument/2006/relationships" r:embed="rId19" cstate="print"/>
        <a:stretch>
          <a:fillRect/>
        </a:stretch>
      </xdr:blipFill>
      <xdr:spPr>
        <a:xfrm>
          <a:off x="57150" y="47605950"/>
          <a:ext cx="2022945" cy="2695574"/>
        </a:xfrm>
        <a:prstGeom prst="rect">
          <a:avLst/>
        </a:prstGeom>
      </xdr:spPr>
    </xdr:pic>
    <xdr:clientData/>
  </xdr:twoCellAnchor>
  <xdr:twoCellAnchor editAs="oneCell">
    <xdr:from>
      <xdr:col>0</xdr:col>
      <xdr:colOff>66675</xdr:colOff>
      <xdr:row>22</xdr:row>
      <xdr:rowOff>50800</xdr:rowOff>
    </xdr:from>
    <xdr:to>
      <xdr:col>0</xdr:col>
      <xdr:colOff>1990725</xdr:colOff>
      <xdr:row>22</xdr:row>
      <xdr:rowOff>2616199</xdr:rowOff>
    </xdr:to>
    <xdr:pic>
      <xdr:nvPicPr>
        <xdr:cNvPr id="108" name="Рисунок 107" descr="575-267 black-nude.jpg"/>
        <xdr:cNvPicPr>
          <a:picLocks noChangeAspect="1"/>
        </xdr:cNvPicPr>
      </xdr:nvPicPr>
      <xdr:blipFill>
        <a:blip xmlns:r="http://schemas.openxmlformats.org/officeDocument/2006/relationships" r:embed="rId20" cstate="print"/>
        <a:stretch>
          <a:fillRect/>
        </a:stretch>
      </xdr:blipFill>
      <xdr:spPr>
        <a:xfrm>
          <a:off x="66675" y="50371375"/>
          <a:ext cx="1924050" cy="2565399"/>
        </a:xfrm>
        <a:prstGeom prst="rect">
          <a:avLst/>
        </a:prstGeom>
      </xdr:spPr>
    </xdr:pic>
    <xdr:clientData/>
  </xdr:twoCellAnchor>
  <xdr:twoCellAnchor editAs="oneCell">
    <xdr:from>
      <xdr:col>0</xdr:col>
      <xdr:colOff>0</xdr:colOff>
      <xdr:row>23</xdr:row>
      <xdr:rowOff>28574</xdr:rowOff>
    </xdr:from>
    <xdr:to>
      <xdr:col>0</xdr:col>
      <xdr:colOff>2007394</xdr:colOff>
      <xdr:row>23</xdr:row>
      <xdr:rowOff>2705099</xdr:rowOff>
    </xdr:to>
    <xdr:pic>
      <xdr:nvPicPr>
        <xdr:cNvPr id="109" name="Рисунок 108" descr="246-267 black-nude b.jpg"/>
        <xdr:cNvPicPr>
          <a:picLocks noChangeAspect="1"/>
        </xdr:cNvPicPr>
      </xdr:nvPicPr>
      <xdr:blipFill>
        <a:blip xmlns:r="http://schemas.openxmlformats.org/officeDocument/2006/relationships" r:embed="rId21" cstate="print"/>
        <a:stretch>
          <a:fillRect/>
        </a:stretch>
      </xdr:blipFill>
      <xdr:spPr>
        <a:xfrm>
          <a:off x="0" y="52978049"/>
          <a:ext cx="2007394" cy="2676525"/>
        </a:xfrm>
        <a:prstGeom prst="rect">
          <a:avLst/>
        </a:prstGeom>
      </xdr:spPr>
    </xdr:pic>
    <xdr:clientData/>
  </xdr:twoCellAnchor>
  <xdr:twoCellAnchor editAs="oneCell">
    <xdr:from>
      <xdr:col>0</xdr:col>
      <xdr:colOff>0</xdr:colOff>
      <xdr:row>24</xdr:row>
      <xdr:rowOff>38100</xdr:rowOff>
    </xdr:from>
    <xdr:to>
      <xdr:col>0</xdr:col>
      <xdr:colOff>2076883</xdr:colOff>
      <xdr:row>24</xdr:row>
      <xdr:rowOff>2266950</xdr:rowOff>
    </xdr:to>
    <xdr:pic>
      <xdr:nvPicPr>
        <xdr:cNvPr id="110" name="Рисунок 109" descr="733-267-black_b.jpg"/>
        <xdr:cNvPicPr>
          <a:picLocks noChangeAspect="1"/>
        </xdr:cNvPicPr>
      </xdr:nvPicPr>
      <xdr:blipFill>
        <a:blip xmlns:r="http://schemas.openxmlformats.org/officeDocument/2006/relationships" r:embed="rId22" cstate="print"/>
        <a:stretch>
          <a:fillRect/>
        </a:stretch>
      </xdr:blipFill>
      <xdr:spPr>
        <a:xfrm>
          <a:off x="0" y="55702200"/>
          <a:ext cx="2076883" cy="2228850"/>
        </a:xfrm>
        <a:prstGeom prst="rect">
          <a:avLst/>
        </a:prstGeom>
      </xdr:spPr>
    </xdr:pic>
    <xdr:clientData/>
  </xdr:twoCellAnchor>
  <xdr:twoCellAnchor editAs="oneCell">
    <xdr:from>
      <xdr:col>0</xdr:col>
      <xdr:colOff>0</xdr:colOff>
      <xdr:row>25</xdr:row>
      <xdr:rowOff>57519</xdr:rowOff>
    </xdr:from>
    <xdr:to>
      <xdr:col>0</xdr:col>
      <xdr:colOff>2065416</xdr:colOff>
      <xdr:row>25</xdr:row>
      <xdr:rowOff>2809875</xdr:rowOff>
    </xdr:to>
    <xdr:pic>
      <xdr:nvPicPr>
        <xdr:cNvPr id="111" name="Рисунок 110" descr="293-267 black-nude b.jpg"/>
        <xdr:cNvPicPr>
          <a:picLocks noChangeAspect="1"/>
        </xdr:cNvPicPr>
      </xdr:nvPicPr>
      <xdr:blipFill>
        <a:blip xmlns:r="http://schemas.openxmlformats.org/officeDocument/2006/relationships" r:embed="rId23" cstate="print"/>
        <a:stretch>
          <a:fillRect/>
        </a:stretch>
      </xdr:blipFill>
      <xdr:spPr>
        <a:xfrm>
          <a:off x="0" y="58102869"/>
          <a:ext cx="2065416" cy="2752356"/>
        </a:xfrm>
        <a:prstGeom prst="rect">
          <a:avLst/>
        </a:prstGeom>
      </xdr:spPr>
    </xdr:pic>
    <xdr:clientData/>
  </xdr:twoCellAnchor>
  <xdr:twoCellAnchor editAs="oneCell">
    <xdr:from>
      <xdr:col>0</xdr:col>
      <xdr:colOff>0</xdr:colOff>
      <xdr:row>26</xdr:row>
      <xdr:rowOff>85724</xdr:rowOff>
    </xdr:from>
    <xdr:to>
      <xdr:col>0</xdr:col>
      <xdr:colOff>2087280</xdr:colOff>
      <xdr:row>26</xdr:row>
      <xdr:rowOff>2867025</xdr:rowOff>
    </xdr:to>
    <xdr:pic>
      <xdr:nvPicPr>
        <xdr:cNvPr id="112" name="Рисунок 111" descr="Комбидрес Orhideja 812-437 черный.jpg"/>
        <xdr:cNvPicPr>
          <a:picLocks noChangeAspect="1"/>
        </xdr:cNvPicPr>
      </xdr:nvPicPr>
      <xdr:blipFill>
        <a:blip xmlns:r="http://schemas.openxmlformats.org/officeDocument/2006/relationships" r:embed="rId24" cstate="print"/>
        <a:stretch>
          <a:fillRect/>
        </a:stretch>
      </xdr:blipFill>
      <xdr:spPr>
        <a:xfrm>
          <a:off x="0" y="61112399"/>
          <a:ext cx="2087280" cy="2781301"/>
        </a:xfrm>
        <a:prstGeom prst="rect">
          <a:avLst/>
        </a:prstGeom>
      </xdr:spPr>
    </xdr:pic>
    <xdr:clientData/>
  </xdr:twoCellAnchor>
  <xdr:twoCellAnchor editAs="oneCell">
    <xdr:from>
      <xdr:col>0</xdr:col>
      <xdr:colOff>19050</xdr:colOff>
      <xdr:row>27</xdr:row>
      <xdr:rowOff>19050</xdr:rowOff>
    </xdr:from>
    <xdr:to>
      <xdr:col>0</xdr:col>
      <xdr:colOff>2097881</xdr:colOff>
      <xdr:row>27</xdr:row>
      <xdr:rowOff>2790825</xdr:rowOff>
    </xdr:to>
    <xdr:pic>
      <xdr:nvPicPr>
        <xdr:cNvPr id="113" name="Рисунок 112" descr="182-437 пион.jpg"/>
        <xdr:cNvPicPr>
          <a:picLocks noChangeAspect="1"/>
        </xdr:cNvPicPr>
      </xdr:nvPicPr>
      <xdr:blipFill>
        <a:blip xmlns:r="http://schemas.openxmlformats.org/officeDocument/2006/relationships" r:embed="rId25" cstate="print"/>
        <a:stretch>
          <a:fillRect/>
        </a:stretch>
      </xdr:blipFill>
      <xdr:spPr>
        <a:xfrm>
          <a:off x="19050" y="64188975"/>
          <a:ext cx="2078831" cy="2771775"/>
        </a:xfrm>
        <a:prstGeom prst="rect">
          <a:avLst/>
        </a:prstGeom>
      </xdr:spPr>
    </xdr:pic>
    <xdr:clientData/>
  </xdr:twoCellAnchor>
  <xdr:twoCellAnchor editAs="oneCell">
    <xdr:from>
      <xdr:col>0</xdr:col>
      <xdr:colOff>0</xdr:colOff>
      <xdr:row>28</xdr:row>
      <xdr:rowOff>57149</xdr:rowOff>
    </xdr:from>
    <xdr:to>
      <xdr:col>0</xdr:col>
      <xdr:colOff>2078832</xdr:colOff>
      <xdr:row>28</xdr:row>
      <xdr:rowOff>2828924</xdr:rowOff>
    </xdr:to>
    <xdr:pic>
      <xdr:nvPicPr>
        <xdr:cNvPr id="114" name="Рисунок 113" descr="189-437 black.jpg"/>
        <xdr:cNvPicPr>
          <a:picLocks noChangeAspect="1"/>
        </xdr:cNvPicPr>
      </xdr:nvPicPr>
      <xdr:blipFill>
        <a:blip xmlns:r="http://schemas.openxmlformats.org/officeDocument/2006/relationships" r:embed="rId26" cstate="print"/>
        <a:stretch>
          <a:fillRect/>
        </a:stretch>
      </xdr:blipFill>
      <xdr:spPr>
        <a:xfrm>
          <a:off x="0" y="67236974"/>
          <a:ext cx="2078832" cy="2771775"/>
        </a:xfrm>
        <a:prstGeom prst="rect">
          <a:avLst/>
        </a:prstGeom>
      </xdr:spPr>
    </xdr:pic>
    <xdr:clientData/>
  </xdr:twoCellAnchor>
  <xdr:twoCellAnchor editAs="oneCell">
    <xdr:from>
      <xdr:col>0</xdr:col>
      <xdr:colOff>1</xdr:colOff>
      <xdr:row>29</xdr:row>
      <xdr:rowOff>47625</xdr:rowOff>
    </xdr:from>
    <xdr:to>
      <xdr:col>0</xdr:col>
      <xdr:colOff>2057401</xdr:colOff>
      <xdr:row>29</xdr:row>
      <xdr:rowOff>2790824</xdr:rowOff>
    </xdr:to>
    <xdr:pic>
      <xdr:nvPicPr>
        <xdr:cNvPr id="115" name="Рисунок 114" descr="587-437 burgundy.jpg"/>
        <xdr:cNvPicPr>
          <a:picLocks noChangeAspect="1"/>
        </xdr:cNvPicPr>
      </xdr:nvPicPr>
      <xdr:blipFill>
        <a:blip xmlns:r="http://schemas.openxmlformats.org/officeDocument/2006/relationships" r:embed="rId27" cstate="print"/>
        <a:stretch>
          <a:fillRect/>
        </a:stretch>
      </xdr:blipFill>
      <xdr:spPr>
        <a:xfrm>
          <a:off x="1" y="70132575"/>
          <a:ext cx="2057400" cy="2743199"/>
        </a:xfrm>
        <a:prstGeom prst="rect">
          <a:avLst/>
        </a:prstGeom>
      </xdr:spPr>
    </xdr:pic>
    <xdr:clientData/>
  </xdr:twoCellAnchor>
  <xdr:twoCellAnchor editAs="oneCell">
    <xdr:from>
      <xdr:col>0</xdr:col>
      <xdr:colOff>0</xdr:colOff>
      <xdr:row>30</xdr:row>
      <xdr:rowOff>44450</xdr:rowOff>
    </xdr:from>
    <xdr:to>
      <xdr:col>0</xdr:col>
      <xdr:colOff>2081213</xdr:colOff>
      <xdr:row>30</xdr:row>
      <xdr:rowOff>2819400</xdr:rowOff>
    </xdr:to>
    <xdr:pic>
      <xdr:nvPicPr>
        <xdr:cNvPr id="116" name="Рисунок 115" descr="581-437 black-pion.jpg"/>
        <xdr:cNvPicPr>
          <a:picLocks noChangeAspect="1"/>
        </xdr:cNvPicPr>
      </xdr:nvPicPr>
      <xdr:blipFill>
        <a:blip xmlns:r="http://schemas.openxmlformats.org/officeDocument/2006/relationships" r:embed="rId28" cstate="print"/>
        <a:stretch>
          <a:fillRect/>
        </a:stretch>
      </xdr:blipFill>
      <xdr:spPr>
        <a:xfrm>
          <a:off x="0" y="72996425"/>
          <a:ext cx="2081213" cy="2774950"/>
        </a:xfrm>
        <a:prstGeom prst="rect">
          <a:avLst/>
        </a:prstGeom>
      </xdr:spPr>
    </xdr:pic>
    <xdr:clientData/>
  </xdr:twoCellAnchor>
  <xdr:twoCellAnchor editAs="oneCell">
    <xdr:from>
      <xdr:col>0</xdr:col>
      <xdr:colOff>0</xdr:colOff>
      <xdr:row>31</xdr:row>
      <xdr:rowOff>89741</xdr:rowOff>
    </xdr:from>
    <xdr:to>
      <xdr:col>0</xdr:col>
      <xdr:colOff>2073455</xdr:colOff>
      <xdr:row>31</xdr:row>
      <xdr:rowOff>2047875</xdr:rowOff>
    </xdr:to>
    <xdr:pic>
      <xdr:nvPicPr>
        <xdr:cNvPr id="117" name="Рисунок 116" descr="210-437 крем-брюле.jpg"/>
        <xdr:cNvPicPr>
          <a:picLocks noChangeAspect="1"/>
        </xdr:cNvPicPr>
      </xdr:nvPicPr>
      <xdr:blipFill>
        <a:blip xmlns:r="http://schemas.openxmlformats.org/officeDocument/2006/relationships" r:embed="rId29" cstate="print"/>
        <a:stretch>
          <a:fillRect/>
        </a:stretch>
      </xdr:blipFill>
      <xdr:spPr>
        <a:xfrm>
          <a:off x="0" y="76032566"/>
          <a:ext cx="2073455" cy="1958134"/>
        </a:xfrm>
        <a:prstGeom prst="rect">
          <a:avLst/>
        </a:prstGeom>
      </xdr:spPr>
    </xdr:pic>
    <xdr:clientData/>
  </xdr:twoCellAnchor>
  <xdr:twoCellAnchor editAs="oneCell">
    <xdr:from>
      <xdr:col>0</xdr:col>
      <xdr:colOff>9525</xdr:colOff>
      <xdr:row>32</xdr:row>
      <xdr:rowOff>38101</xdr:rowOff>
    </xdr:from>
    <xdr:to>
      <xdr:col>0</xdr:col>
      <xdr:colOff>2066925</xdr:colOff>
      <xdr:row>32</xdr:row>
      <xdr:rowOff>2582093</xdr:rowOff>
    </xdr:to>
    <xdr:pic>
      <xdr:nvPicPr>
        <xdr:cNvPr id="118" name="Рисунок 117" descr="201-437 burgundy z.jpg"/>
        <xdr:cNvPicPr>
          <a:picLocks noChangeAspect="1"/>
        </xdr:cNvPicPr>
      </xdr:nvPicPr>
      <xdr:blipFill>
        <a:blip xmlns:r="http://schemas.openxmlformats.org/officeDocument/2006/relationships" r:embed="rId30" cstate="print"/>
        <a:stretch>
          <a:fillRect/>
        </a:stretch>
      </xdr:blipFill>
      <xdr:spPr>
        <a:xfrm>
          <a:off x="9525" y="78047851"/>
          <a:ext cx="2057400" cy="2543992"/>
        </a:xfrm>
        <a:prstGeom prst="rect">
          <a:avLst/>
        </a:prstGeom>
      </xdr:spPr>
    </xdr:pic>
    <xdr:clientData/>
  </xdr:twoCellAnchor>
  <xdr:twoCellAnchor editAs="oneCell">
    <xdr:from>
      <xdr:col>0</xdr:col>
      <xdr:colOff>0</xdr:colOff>
      <xdr:row>33</xdr:row>
      <xdr:rowOff>38099</xdr:rowOff>
    </xdr:from>
    <xdr:to>
      <xdr:col>0</xdr:col>
      <xdr:colOff>2085974</xdr:colOff>
      <xdr:row>33</xdr:row>
      <xdr:rowOff>2819400</xdr:rowOff>
    </xdr:to>
    <xdr:pic>
      <xdr:nvPicPr>
        <xdr:cNvPr id="119" name="Рисунок 118" descr="299-437 burgundy b.jpg"/>
        <xdr:cNvPicPr>
          <a:picLocks noChangeAspect="1"/>
        </xdr:cNvPicPr>
      </xdr:nvPicPr>
      <xdr:blipFill>
        <a:blip xmlns:r="http://schemas.openxmlformats.org/officeDocument/2006/relationships" r:embed="rId31" cstate="print"/>
        <a:stretch>
          <a:fillRect/>
        </a:stretch>
      </xdr:blipFill>
      <xdr:spPr>
        <a:xfrm>
          <a:off x="0" y="80676749"/>
          <a:ext cx="2085974" cy="2781301"/>
        </a:xfrm>
        <a:prstGeom prst="rect">
          <a:avLst/>
        </a:prstGeom>
      </xdr:spPr>
    </xdr:pic>
    <xdr:clientData/>
  </xdr:twoCellAnchor>
  <xdr:twoCellAnchor editAs="oneCell">
    <xdr:from>
      <xdr:col>0</xdr:col>
      <xdr:colOff>114300</xdr:colOff>
      <xdr:row>34</xdr:row>
      <xdr:rowOff>59781</xdr:rowOff>
    </xdr:from>
    <xdr:to>
      <xdr:col>0</xdr:col>
      <xdr:colOff>2033416</xdr:colOff>
      <xdr:row>34</xdr:row>
      <xdr:rowOff>2600325</xdr:rowOff>
    </xdr:to>
    <xdr:pic>
      <xdr:nvPicPr>
        <xdr:cNvPr id="120" name="Рисунок 119" descr="733-437 black b.jpg"/>
        <xdr:cNvPicPr>
          <a:picLocks noChangeAspect="1"/>
        </xdr:cNvPicPr>
      </xdr:nvPicPr>
      <xdr:blipFill>
        <a:blip xmlns:r="http://schemas.openxmlformats.org/officeDocument/2006/relationships" r:embed="rId32" cstate="print"/>
        <a:stretch>
          <a:fillRect/>
        </a:stretch>
      </xdr:blipFill>
      <xdr:spPr>
        <a:xfrm>
          <a:off x="114300" y="83565456"/>
          <a:ext cx="1919116" cy="2540544"/>
        </a:xfrm>
        <a:prstGeom prst="rect">
          <a:avLst/>
        </a:prstGeom>
      </xdr:spPr>
    </xdr:pic>
    <xdr:clientData/>
  </xdr:twoCellAnchor>
  <xdr:twoCellAnchor editAs="oneCell">
    <xdr:from>
      <xdr:col>0</xdr:col>
      <xdr:colOff>0</xdr:colOff>
      <xdr:row>35</xdr:row>
      <xdr:rowOff>43296</xdr:rowOff>
    </xdr:from>
    <xdr:to>
      <xdr:col>0</xdr:col>
      <xdr:colOff>2071275</xdr:colOff>
      <xdr:row>35</xdr:row>
      <xdr:rowOff>2438399</xdr:rowOff>
    </xdr:to>
    <xdr:pic>
      <xdr:nvPicPr>
        <xdr:cNvPr id="121" name="Рисунок 120" descr="646-437 black-pion b.jpg"/>
        <xdr:cNvPicPr>
          <a:picLocks noChangeAspect="1"/>
        </xdr:cNvPicPr>
      </xdr:nvPicPr>
      <xdr:blipFill>
        <a:blip xmlns:r="http://schemas.openxmlformats.org/officeDocument/2006/relationships" r:embed="rId33" cstate="print"/>
        <a:stretch>
          <a:fillRect/>
        </a:stretch>
      </xdr:blipFill>
      <xdr:spPr>
        <a:xfrm>
          <a:off x="0" y="86177871"/>
          <a:ext cx="2071275" cy="2395103"/>
        </a:xfrm>
        <a:prstGeom prst="rect">
          <a:avLst/>
        </a:prstGeom>
      </xdr:spPr>
    </xdr:pic>
    <xdr:clientData/>
  </xdr:twoCellAnchor>
  <xdr:twoCellAnchor editAs="oneCell">
    <xdr:from>
      <xdr:col>0</xdr:col>
      <xdr:colOff>0</xdr:colOff>
      <xdr:row>36</xdr:row>
      <xdr:rowOff>104776</xdr:rowOff>
    </xdr:from>
    <xdr:to>
      <xdr:col>0</xdr:col>
      <xdr:colOff>2100262</xdr:colOff>
      <xdr:row>36</xdr:row>
      <xdr:rowOff>2905126</xdr:rowOff>
    </xdr:to>
    <xdr:pic>
      <xdr:nvPicPr>
        <xdr:cNvPr id="123" name="Рисунок 122" descr="557-147 black.jpg"/>
        <xdr:cNvPicPr>
          <a:picLocks noChangeAspect="1"/>
        </xdr:cNvPicPr>
      </xdr:nvPicPr>
      <xdr:blipFill>
        <a:blip xmlns:r="http://schemas.openxmlformats.org/officeDocument/2006/relationships" r:embed="rId34" cstate="print"/>
        <a:stretch>
          <a:fillRect/>
        </a:stretch>
      </xdr:blipFill>
      <xdr:spPr>
        <a:xfrm>
          <a:off x="0" y="88868251"/>
          <a:ext cx="2100262" cy="2800350"/>
        </a:xfrm>
        <a:prstGeom prst="rect">
          <a:avLst/>
        </a:prstGeom>
      </xdr:spPr>
    </xdr:pic>
    <xdr:clientData/>
  </xdr:twoCellAnchor>
  <xdr:twoCellAnchor editAs="oneCell">
    <xdr:from>
      <xdr:col>0</xdr:col>
      <xdr:colOff>36763</xdr:colOff>
      <xdr:row>37</xdr:row>
      <xdr:rowOff>47624</xdr:rowOff>
    </xdr:from>
    <xdr:to>
      <xdr:col>0</xdr:col>
      <xdr:colOff>2073331</xdr:colOff>
      <xdr:row>37</xdr:row>
      <xdr:rowOff>2762249</xdr:rowOff>
    </xdr:to>
    <xdr:pic>
      <xdr:nvPicPr>
        <xdr:cNvPr id="125" name="Рисунок 124" descr="558-147 pion.jpg"/>
        <xdr:cNvPicPr>
          <a:picLocks noChangeAspect="1"/>
        </xdr:cNvPicPr>
      </xdr:nvPicPr>
      <xdr:blipFill>
        <a:blip xmlns:r="http://schemas.openxmlformats.org/officeDocument/2006/relationships" r:embed="rId35" cstate="print"/>
        <a:stretch>
          <a:fillRect/>
        </a:stretch>
      </xdr:blipFill>
      <xdr:spPr>
        <a:xfrm>
          <a:off x="36763" y="91878149"/>
          <a:ext cx="2036568" cy="2714625"/>
        </a:xfrm>
        <a:prstGeom prst="rect">
          <a:avLst/>
        </a:prstGeom>
      </xdr:spPr>
    </xdr:pic>
    <xdr:clientData/>
  </xdr:twoCellAnchor>
  <xdr:twoCellAnchor editAs="oneCell">
    <xdr:from>
      <xdr:col>0</xdr:col>
      <xdr:colOff>9525</xdr:colOff>
      <xdr:row>38</xdr:row>
      <xdr:rowOff>38099</xdr:rowOff>
    </xdr:from>
    <xdr:to>
      <xdr:col>0</xdr:col>
      <xdr:colOff>2057400</xdr:colOff>
      <xdr:row>38</xdr:row>
      <xdr:rowOff>2768598</xdr:rowOff>
    </xdr:to>
    <xdr:pic>
      <xdr:nvPicPr>
        <xdr:cNvPr id="126" name="Рисунок 125" descr="166-147 black-peony.jpg"/>
        <xdr:cNvPicPr>
          <a:picLocks noChangeAspect="1"/>
        </xdr:cNvPicPr>
      </xdr:nvPicPr>
      <xdr:blipFill>
        <a:blip xmlns:r="http://schemas.openxmlformats.org/officeDocument/2006/relationships" r:embed="rId36" cstate="print"/>
        <a:stretch>
          <a:fillRect/>
        </a:stretch>
      </xdr:blipFill>
      <xdr:spPr>
        <a:xfrm>
          <a:off x="9525" y="94697549"/>
          <a:ext cx="2047875" cy="2730499"/>
        </a:xfrm>
        <a:prstGeom prst="rect">
          <a:avLst/>
        </a:prstGeom>
      </xdr:spPr>
    </xdr:pic>
    <xdr:clientData/>
  </xdr:twoCellAnchor>
  <xdr:twoCellAnchor editAs="oneCell">
    <xdr:from>
      <xdr:col>0</xdr:col>
      <xdr:colOff>76200</xdr:colOff>
      <xdr:row>39</xdr:row>
      <xdr:rowOff>47625</xdr:rowOff>
    </xdr:from>
    <xdr:to>
      <xdr:col>0</xdr:col>
      <xdr:colOff>1990725</xdr:colOff>
      <xdr:row>39</xdr:row>
      <xdr:rowOff>2600325</xdr:rowOff>
    </xdr:to>
    <xdr:pic>
      <xdr:nvPicPr>
        <xdr:cNvPr id="127" name="Рисунок 126" descr="198-147 black.jpg"/>
        <xdr:cNvPicPr>
          <a:picLocks noChangeAspect="1"/>
        </xdr:cNvPicPr>
      </xdr:nvPicPr>
      <xdr:blipFill>
        <a:blip xmlns:r="http://schemas.openxmlformats.org/officeDocument/2006/relationships" r:embed="rId37" cstate="print"/>
        <a:stretch>
          <a:fillRect/>
        </a:stretch>
      </xdr:blipFill>
      <xdr:spPr>
        <a:xfrm>
          <a:off x="76200" y="97555050"/>
          <a:ext cx="1914525" cy="2552700"/>
        </a:xfrm>
        <a:prstGeom prst="rect">
          <a:avLst/>
        </a:prstGeom>
      </xdr:spPr>
    </xdr:pic>
    <xdr:clientData/>
  </xdr:twoCellAnchor>
  <xdr:twoCellAnchor editAs="oneCell">
    <xdr:from>
      <xdr:col>0</xdr:col>
      <xdr:colOff>59531</xdr:colOff>
      <xdr:row>39</xdr:row>
      <xdr:rowOff>2628899</xdr:rowOff>
    </xdr:from>
    <xdr:to>
      <xdr:col>0</xdr:col>
      <xdr:colOff>2081212</xdr:colOff>
      <xdr:row>40</xdr:row>
      <xdr:rowOff>2695574</xdr:rowOff>
    </xdr:to>
    <xdr:pic>
      <xdr:nvPicPr>
        <xdr:cNvPr id="128" name="Рисунок 127" descr="516-147 black.jpg"/>
        <xdr:cNvPicPr>
          <a:picLocks noChangeAspect="1"/>
        </xdr:cNvPicPr>
      </xdr:nvPicPr>
      <xdr:blipFill>
        <a:blip xmlns:r="http://schemas.openxmlformats.org/officeDocument/2006/relationships" r:embed="rId38" cstate="print"/>
        <a:stretch>
          <a:fillRect/>
        </a:stretch>
      </xdr:blipFill>
      <xdr:spPr>
        <a:xfrm>
          <a:off x="59531" y="100136324"/>
          <a:ext cx="2021681" cy="2695575"/>
        </a:xfrm>
        <a:prstGeom prst="rect">
          <a:avLst/>
        </a:prstGeom>
      </xdr:spPr>
    </xdr:pic>
    <xdr:clientData/>
  </xdr:twoCellAnchor>
  <xdr:twoCellAnchor editAs="oneCell">
    <xdr:from>
      <xdr:col>0</xdr:col>
      <xdr:colOff>1</xdr:colOff>
      <xdr:row>41</xdr:row>
      <xdr:rowOff>47625</xdr:rowOff>
    </xdr:from>
    <xdr:to>
      <xdr:col>0</xdr:col>
      <xdr:colOff>2076451</xdr:colOff>
      <xdr:row>41</xdr:row>
      <xdr:rowOff>2352413</xdr:rowOff>
    </xdr:to>
    <xdr:pic>
      <xdr:nvPicPr>
        <xdr:cNvPr id="129" name="Рисунок 128" descr="624-147 black z.jpg"/>
        <xdr:cNvPicPr>
          <a:picLocks noChangeAspect="1"/>
        </xdr:cNvPicPr>
      </xdr:nvPicPr>
      <xdr:blipFill>
        <a:blip xmlns:r="http://schemas.openxmlformats.org/officeDocument/2006/relationships" r:embed="rId39" cstate="print"/>
        <a:stretch>
          <a:fillRect/>
        </a:stretch>
      </xdr:blipFill>
      <xdr:spPr>
        <a:xfrm>
          <a:off x="1" y="102936675"/>
          <a:ext cx="2076450" cy="2304788"/>
        </a:xfrm>
        <a:prstGeom prst="rect">
          <a:avLst/>
        </a:prstGeom>
      </xdr:spPr>
    </xdr:pic>
    <xdr:clientData/>
  </xdr:twoCellAnchor>
  <xdr:twoCellAnchor editAs="oneCell">
    <xdr:from>
      <xdr:col>0</xdr:col>
      <xdr:colOff>59401</xdr:colOff>
      <xdr:row>42</xdr:row>
      <xdr:rowOff>47624</xdr:rowOff>
    </xdr:from>
    <xdr:to>
      <xdr:col>0</xdr:col>
      <xdr:colOff>2069450</xdr:colOff>
      <xdr:row>42</xdr:row>
      <xdr:rowOff>2247899</xdr:rowOff>
    </xdr:to>
    <xdr:pic>
      <xdr:nvPicPr>
        <xdr:cNvPr id="130" name="Рисунок 129" descr="289-147 pion z.jpg"/>
        <xdr:cNvPicPr>
          <a:picLocks noChangeAspect="1"/>
        </xdr:cNvPicPr>
      </xdr:nvPicPr>
      <xdr:blipFill>
        <a:blip xmlns:r="http://schemas.openxmlformats.org/officeDocument/2006/relationships" r:embed="rId40" cstate="print"/>
        <a:stretch>
          <a:fillRect/>
        </a:stretch>
      </xdr:blipFill>
      <xdr:spPr>
        <a:xfrm>
          <a:off x="59401" y="105365549"/>
          <a:ext cx="2010049" cy="2200275"/>
        </a:xfrm>
        <a:prstGeom prst="rect">
          <a:avLst/>
        </a:prstGeom>
      </xdr:spPr>
    </xdr:pic>
    <xdr:clientData/>
  </xdr:twoCellAnchor>
  <xdr:twoCellAnchor editAs="oneCell">
    <xdr:from>
      <xdr:col>0</xdr:col>
      <xdr:colOff>0</xdr:colOff>
      <xdr:row>43</xdr:row>
      <xdr:rowOff>66675</xdr:rowOff>
    </xdr:from>
    <xdr:to>
      <xdr:col>0</xdr:col>
      <xdr:colOff>2085974</xdr:colOff>
      <xdr:row>43</xdr:row>
      <xdr:rowOff>2847975</xdr:rowOff>
    </xdr:to>
    <xdr:pic>
      <xdr:nvPicPr>
        <xdr:cNvPr id="131" name="Рисунок 130" descr="103-000-white.jpg"/>
        <xdr:cNvPicPr>
          <a:picLocks noChangeAspect="1"/>
        </xdr:cNvPicPr>
      </xdr:nvPicPr>
      <xdr:blipFill>
        <a:blip xmlns:r="http://schemas.openxmlformats.org/officeDocument/2006/relationships" r:embed="rId41" cstate="print"/>
        <a:stretch>
          <a:fillRect/>
        </a:stretch>
      </xdr:blipFill>
      <xdr:spPr>
        <a:xfrm>
          <a:off x="0" y="107708700"/>
          <a:ext cx="2085974" cy="2781300"/>
        </a:xfrm>
        <a:prstGeom prst="rect">
          <a:avLst/>
        </a:prstGeom>
      </xdr:spPr>
    </xdr:pic>
    <xdr:clientData/>
  </xdr:twoCellAnchor>
  <xdr:twoCellAnchor editAs="oneCell">
    <xdr:from>
      <xdr:col>0</xdr:col>
      <xdr:colOff>0</xdr:colOff>
      <xdr:row>44</xdr:row>
      <xdr:rowOff>50799</xdr:rowOff>
    </xdr:from>
    <xdr:to>
      <xdr:col>0</xdr:col>
      <xdr:colOff>2019300</xdr:colOff>
      <xdr:row>44</xdr:row>
      <xdr:rowOff>2743201</xdr:rowOff>
    </xdr:to>
    <xdr:pic>
      <xdr:nvPicPr>
        <xdr:cNvPr id="132" name="Рисунок 131" descr="653-000_white_b.jpg"/>
        <xdr:cNvPicPr>
          <a:picLocks noChangeAspect="1"/>
        </xdr:cNvPicPr>
      </xdr:nvPicPr>
      <xdr:blipFill>
        <a:blip xmlns:r="http://schemas.openxmlformats.org/officeDocument/2006/relationships" r:embed="rId42" cstate="print"/>
        <a:stretch>
          <a:fillRect/>
        </a:stretch>
      </xdr:blipFill>
      <xdr:spPr>
        <a:xfrm>
          <a:off x="0" y="110588424"/>
          <a:ext cx="2019300" cy="2692402"/>
        </a:xfrm>
        <a:prstGeom prst="rect">
          <a:avLst/>
        </a:prstGeom>
      </xdr:spPr>
    </xdr:pic>
    <xdr:clientData/>
  </xdr:twoCellAnchor>
  <xdr:twoCellAnchor editAs="oneCell">
    <xdr:from>
      <xdr:col>0</xdr:col>
      <xdr:colOff>0</xdr:colOff>
      <xdr:row>45</xdr:row>
      <xdr:rowOff>33822</xdr:rowOff>
    </xdr:from>
    <xdr:to>
      <xdr:col>0</xdr:col>
      <xdr:colOff>2098996</xdr:colOff>
      <xdr:row>45</xdr:row>
      <xdr:rowOff>2362200</xdr:rowOff>
    </xdr:to>
    <xdr:pic>
      <xdr:nvPicPr>
        <xdr:cNvPr id="133" name="Рисунок 132" descr="655-000-white-b.jpg"/>
        <xdr:cNvPicPr>
          <a:picLocks noChangeAspect="1"/>
        </xdr:cNvPicPr>
      </xdr:nvPicPr>
      <xdr:blipFill>
        <a:blip xmlns:r="http://schemas.openxmlformats.org/officeDocument/2006/relationships" r:embed="rId43" cstate="print"/>
        <a:stretch>
          <a:fillRect/>
        </a:stretch>
      </xdr:blipFill>
      <xdr:spPr>
        <a:xfrm>
          <a:off x="0" y="113362272"/>
          <a:ext cx="2098996" cy="2328378"/>
        </a:xfrm>
        <a:prstGeom prst="rect">
          <a:avLst/>
        </a:prstGeom>
      </xdr:spPr>
    </xdr:pic>
    <xdr:clientData/>
  </xdr:twoCellAnchor>
  <xdr:twoCellAnchor editAs="oneCell">
    <xdr:from>
      <xdr:col>0</xdr:col>
      <xdr:colOff>0</xdr:colOff>
      <xdr:row>46</xdr:row>
      <xdr:rowOff>19050</xdr:rowOff>
    </xdr:from>
    <xdr:to>
      <xdr:col>0</xdr:col>
      <xdr:colOff>2075314</xdr:colOff>
      <xdr:row>46</xdr:row>
      <xdr:rowOff>2400300</xdr:rowOff>
    </xdr:to>
    <xdr:pic>
      <xdr:nvPicPr>
        <xdr:cNvPr id="134" name="Рисунок 133" descr="656-000 white b.jpg"/>
        <xdr:cNvPicPr>
          <a:picLocks noChangeAspect="1"/>
        </xdr:cNvPicPr>
      </xdr:nvPicPr>
      <xdr:blipFill>
        <a:blip xmlns:r="http://schemas.openxmlformats.org/officeDocument/2006/relationships" r:embed="rId44" cstate="print"/>
        <a:stretch>
          <a:fillRect/>
        </a:stretch>
      </xdr:blipFill>
      <xdr:spPr>
        <a:xfrm>
          <a:off x="0" y="115776375"/>
          <a:ext cx="2075314" cy="2381250"/>
        </a:xfrm>
        <a:prstGeom prst="rect">
          <a:avLst/>
        </a:prstGeom>
      </xdr:spPr>
    </xdr:pic>
    <xdr:clientData/>
  </xdr:twoCellAnchor>
  <xdr:twoCellAnchor editAs="oneCell">
    <xdr:from>
      <xdr:col>0</xdr:col>
      <xdr:colOff>9525</xdr:colOff>
      <xdr:row>47</xdr:row>
      <xdr:rowOff>12478</xdr:rowOff>
    </xdr:from>
    <xdr:to>
      <xdr:col>0</xdr:col>
      <xdr:colOff>2094589</xdr:colOff>
      <xdr:row>47</xdr:row>
      <xdr:rowOff>2790825</xdr:rowOff>
    </xdr:to>
    <xdr:pic>
      <xdr:nvPicPr>
        <xdr:cNvPr id="135" name="Рисунок 134" descr="164-148.jpg"/>
        <xdr:cNvPicPr>
          <a:picLocks noChangeAspect="1"/>
        </xdr:cNvPicPr>
      </xdr:nvPicPr>
      <xdr:blipFill>
        <a:blip xmlns:r="http://schemas.openxmlformats.org/officeDocument/2006/relationships" r:embed="rId45" cstate="print"/>
        <a:stretch>
          <a:fillRect/>
        </a:stretch>
      </xdr:blipFill>
      <xdr:spPr>
        <a:xfrm>
          <a:off x="9525" y="118227253"/>
          <a:ext cx="2085064" cy="2778347"/>
        </a:xfrm>
        <a:prstGeom prst="rect">
          <a:avLst/>
        </a:prstGeom>
      </xdr:spPr>
    </xdr:pic>
    <xdr:clientData/>
  </xdr:twoCellAnchor>
  <xdr:twoCellAnchor editAs="oneCell">
    <xdr:from>
      <xdr:col>0</xdr:col>
      <xdr:colOff>0</xdr:colOff>
      <xdr:row>48</xdr:row>
      <xdr:rowOff>19050</xdr:rowOff>
    </xdr:from>
    <xdr:to>
      <xdr:col>0</xdr:col>
      <xdr:colOff>2072506</xdr:colOff>
      <xdr:row>48</xdr:row>
      <xdr:rowOff>2419350</xdr:rowOff>
    </xdr:to>
    <xdr:pic>
      <xdr:nvPicPr>
        <xdr:cNvPr id="136" name="Рисунок 135" descr="241-148 black z.jpg"/>
        <xdr:cNvPicPr>
          <a:picLocks noChangeAspect="1"/>
        </xdr:cNvPicPr>
      </xdr:nvPicPr>
      <xdr:blipFill>
        <a:blip xmlns:r="http://schemas.openxmlformats.org/officeDocument/2006/relationships" r:embed="rId46" cstate="print"/>
        <a:stretch>
          <a:fillRect/>
        </a:stretch>
      </xdr:blipFill>
      <xdr:spPr>
        <a:xfrm>
          <a:off x="0" y="121138950"/>
          <a:ext cx="2072506" cy="2400300"/>
        </a:xfrm>
        <a:prstGeom prst="rect">
          <a:avLst/>
        </a:prstGeom>
      </xdr:spPr>
    </xdr:pic>
    <xdr:clientData/>
  </xdr:twoCellAnchor>
  <xdr:twoCellAnchor editAs="oneCell">
    <xdr:from>
      <xdr:col>0</xdr:col>
      <xdr:colOff>0</xdr:colOff>
      <xdr:row>49</xdr:row>
      <xdr:rowOff>28574</xdr:rowOff>
    </xdr:from>
    <xdr:to>
      <xdr:col>0</xdr:col>
      <xdr:colOff>2081988</xdr:colOff>
      <xdr:row>49</xdr:row>
      <xdr:rowOff>2324099</xdr:rowOff>
    </xdr:to>
    <xdr:pic>
      <xdr:nvPicPr>
        <xdr:cNvPr id="137" name="Рисунок 136" descr="710-148-black z.jpg"/>
        <xdr:cNvPicPr>
          <a:picLocks noChangeAspect="1"/>
        </xdr:cNvPicPr>
      </xdr:nvPicPr>
      <xdr:blipFill>
        <a:blip xmlns:r="http://schemas.openxmlformats.org/officeDocument/2006/relationships" r:embed="rId47" cstate="print"/>
        <a:stretch>
          <a:fillRect/>
        </a:stretch>
      </xdr:blipFill>
      <xdr:spPr>
        <a:xfrm>
          <a:off x="0" y="123644024"/>
          <a:ext cx="2081988" cy="2295525"/>
        </a:xfrm>
        <a:prstGeom prst="rect">
          <a:avLst/>
        </a:prstGeom>
      </xdr:spPr>
    </xdr:pic>
    <xdr:clientData/>
  </xdr:twoCellAnchor>
  <xdr:twoCellAnchor editAs="oneCell">
    <xdr:from>
      <xdr:col>0</xdr:col>
      <xdr:colOff>0</xdr:colOff>
      <xdr:row>50</xdr:row>
      <xdr:rowOff>63524</xdr:rowOff>
    </xdr:from>
    <xdr:to>
      <xdr:col>0</xdr:col>
      <xdr:colOff>2092860</xdr:colOff>
      <xdr:row>50</xdr:row>
      <xdr:rowOff>2343149</xdr:rowOff>
    </xdr:to>
    <xdr:pic>
      <xdr:nvPicPr>
        <xdr:cNvPr id="138" name="Рисунок 137" descr="255-991_black_b.jpg"/>
        <xdr:cNvPicPr>
          <a:picLocks noChangeAspect="1"/>
        </xdr:cNvPicPr>
      </xdr:nvPicPr>
      <xdr:blipFill>
        <a:blip xmlns:r="http://schemas.openxmlformats.org/officeDocument/2006/relationships" r:embed="rId48" cstate="print"/>
        <a:stretch>
          <a:fillRect/>
        </a:stretch>
      </xdr:blipFill>
      <xdr:spPr>
        <a:xfrm>
          <a:off x="0" y="126069749"/>
          <a:ext cx="2092860" cy="2279625"/>
        </a:xfrm>
        <a:prstGeom prst="rect">
          <a:avLst/>
        </a:prstGeom>
      </xdr:spPr>
    </xdr:pic>
    <xdr:clientData/>
  </xdr:twoCellAnchor>
  <xdr:twoCellAnchor editAs="oneCell">
    <xdr:from>
      <xdr:col>0</xdr:col>
      <xdr:colOff>0</xdr:colOff>
      <xdr:row>51</xdr:row>
      <xdr:rowOff>47625</xdr:rowOff>
    </xdr:from>
    <xdr:to>
      <xdr:col>0</xdr:col>
      <xdr:colOff>2100262</xdr:colOff>
      <xdr:row>51</xdr:row>
      <xdr:rowOff>2847975</xdr:rowOff>
    </xdr:to>
    <xdr:pic>
      <xdr:nvPicPr>
        <xdr:cNvPr id="139" name="Рисунок 138" descr="695-991 peony_b.jpg"/>
        <xdr:cNvPicPr>
          <a:picLocks noChangeAspect="1"/>
        </xdr:cNvPicPr>
      </xdr:nvPicPr>
      <xdr:blipFill>
        <a:blip xmlns:r="http://schemas.openxmlformats.org/officeDocument/2006/relationships" r:embed="rId49" cstate="print"/>
        <a:stretch>
          <a:fillRect/>
        </a:stretch>
      </xdr:blipFill>
      <xdr:spPr>
        <a:xfrm>
          <a:off x="0" y="128473200"/>
          <a:ext cx="2100262" cy="2800350"/>
        </a:xfrm>
        <a:prstGeom prst="rect">
          <a:avLst/>
        </a:prstGeom>
      </xdr:spPr>
    </xdr:pic>
    <xdr:clientData/>
  </xdr:twoCellAnchor>
  <xdr:twoCellAnchor editAs="oneCell">
    <xdr:from>
      <xdr:col>0</xdr:col>
      <xdr:colOff>0</xdr:colOff>
      <xdr:row>52</xdr:row>
      <xdr:rowOff>87922</xdr:rowOff>
    </xdr:from>
    <xdr:to>
      <xdr:col>0</xdr:col>
      <xdr:colOff>2066656</xdr:colOff>
      <xdr:row>52</xdr:row>
      <xdr:rowOff>2181225</xdr:rowOff>
    </xdr:to>
    <xdr:pic>
      <xdr:nvPicPr>
        <xdr:cNvPr id="140" name="Рисунок 139" descr="638-991 black_b.jpg"/>
        <xdr:cNvPicPr>
          <a:picLocks noChangeAspect="1"/>
        </xdr:cNvPicPr>
      </xdr:nvPicPr>
      <xdr:blipFill>
        <a:blip xmlns:r="http://schemas.openxmlformats.org/officeDocument/2006/relationships" r:embed="rId50" cstate="print"/>
        <a:stretch>
          <a:fillRect/>
        </a:stretch>
      </xdr:blipFill>
      <xdr:spPr>
        <a:xfrm>
          <a:off x="0" y="131437672"/>
          <a:ext cx="2066656" cy="2093303"/>
        </a:xfrm>
        <a:prstGeom prst="rect">
          <a:avLst/>
        </a:prstGeom>
      </xdr:spPr>
    </xdr:pic>
    <xdr:clientData/>
  </xdr:twoCellAnchor>
  <xdr:twoCellAnchor editAs="oneCell">
    <xdr:from>
      <xdr:col>0</xdr:col>
      <xdr:colOff>0</xdr:colOff>
      <xdr:row>53</xdr:row>
      <xdr:rowOff>9525</xdr:rowOff>
    </xdr:from>
    <xdr:to>
      <xdr:col>0</xdr:col>
      <xdr:colOff>2093120</xdr:colOff>
      <xdr:row>53</xdr:row>
      <xdr:rowOff>2905125</xdr:rowOff>
    </xdr:to>
    <xdr:pic>
      <xdr:nvPicPr>
        <xdr:cNvPr id="141" name="Рисунок 140" descr="531-007 black.jpg"/>
        <xdr:cNvPicPr>
          <a:picLocks noChangeAspect="1"/>
        </xdr:cNvPicPr>
      </xdr:nvPicPr>
      <xdr:blipFill>
        <a:blip xmlns:r="http://schemas.openxmlformats.org/officeDocument/2006/relationships" r:embed="rId51" cstate="print"/>
        <a:stretch>
          <a:fillRect/>
        </a:stretch>
      </xdr:blipFill>
      <xdr:spPr>
        <a:xfrm>
          <a:off x="0" y="133616700"/>
          <a:ext cx="2093120" cy="2895600"/>
        </a:xfrm>
        <a:prstGeom prst="rect">
          <a:avLst/>
        </a:prstGeom>
      </xdr:spPr>
    </xdr:pic>
    <xdr:clientData/>
  </xdr:twoCellAnchor>
  <xdr:twoCellAnchor editAs="oneCell">
    <xdr:from>
      <xdr:col>0</xdr:col>
      <xdr:colOff>0</xdr:colOff>
      <xdr:row>54</xdr:row>
      <xdr:rowOff>57149</xdr:rowOff>
    </xdr:from>
    <xdr:to>
      <xdr:col>0</xdr:col>
      <xdr:colOff>2080307</xdr:colOff>
      <xdr:row>54</xdr:row>
      <xdr:rowOff>2371725</xdr:rowOff>
    </xdr:to>
    <xdr:pic>
      <xdr:nvPicPr>
        <xdr:cNvPr id="142" name="Рисунок 141" descr="231-007 black b.jpg"/>
        <xdr:cNvPicPr>
          <a:picLocks noChangeAspect="1"/>
        </xdr:cNvPicPr>
      </xdr:nvPicPr>
      <xdr:blipFill>
        <a:blip xmlns:r="http://schemas.openxmlformats.org/officeDocument/2006/relationships" r:embed="rId52" cstate="print"/>
        <a:stretch>
          <a:fillRect/>
        </a:stretch>
      </xdr:blipFill>
      <xdr:spPr>
        <a:xfrm>
          <a:off x="0" y="136655174"/>
          <a:ext cx="2080307" cy="2314576"/>
        </a:xfrm>
        <a:prstGeom prst="rect">
          <a:avLst/>
        </a:prstGeom>
      </xdr:spPr>
    </xdr:pic>
    <xdr:clientData/>
  </xdr:twoCellAnchor>
  <xdr:twoCellAnchor editAs="oneCell">
    <xdr:from>
      <xdr:col>0</xdr:col>
      <xdr:colOff>0</xdr:colOff>
      <xdr:row>55</xdr:row>
      <xdr:rowOff>28575</xdr:rowOff>
    </xdr:from>
    <xdr:to>
      <xdr:col>0</xdr:col>
      <xdr:colOff>2061344</xdr:colOff>
      <xdr:row>55</xdr:row>
      <xdr:rowOff>2571750</xdr:rowOff>
    </xdr:to>
    <xdr:pic>
      <xdr:nvPicPr>
        <xdr:cNvPr id="144" name="Рисунок 143" descr="681-007 pion z.jpg"/>
        <xdr:cNvPicPr>
          <a:picLocks noChangeAspect="1"/>
        </xdr:cNvPicPr>
      </xdr:nvPicPr>
      <xdr:blipFill>
        <a:blip xmlns:r="http://schemas.openxmlformats.org/officeDocument/2006/relationships" r:embed="rId53" cstate="print"/>
        <a:stretch>
          <a:fillRect/>
        </a:stretch>
      </xdr:blipFill>
      <xdr:spPr>
        <a:xfrm>
          <a:off x="0" y="139055475"/>
          <a:ext cx="2061344" cy="2543175"/>
        </a:xfrm>
        <a:prstGeom prst="rect">
          <a:avLst/>
        </a:prstGeom>
      </xdr:spPr>
    </xdr:pic>
    <xdr:clientData/>
  </xdr:twoCellAnchor>
  <xdr:twoCellAnchor editAs="oneCell">
    <xdr:from>
      <xdr:col>0</xdr:col>
      <xdr:colOff>32253</xdr:colOff>
      <xdr:row>56</xdr:row>
      <xdr:rowOff>38099</xdr:rowOff>
    </xdr:from>
    <xdr:to>
      <xdr:col>0</xdr:col>
      <xdr:colOff>2076698</xdr:colOff>
      <xdr:row>56</xdr:row>
      <xdr:rowOff>2371724</xdr:rowOff>
    </xdr:to>
    <xdr:pic>
      <xdr:nvPicPr>
        <xdr:cNvPr id="145" name="Рисунок 144" descr="686-007 pion b.jpg"/>
        <xdr:cNvPicPr>
          <a:picLocks noChangeAspect="1"/>
        </xdr:cNvPicPr>
      </xdr:nvPicPr>
      <xdr:blipFill>
        <a:blip xmlns:r="http://schemas.openxmlformats.org/officeDocument/2006/relationships" r:embed="rId54" cstate="print"/>
        <a:stretch>
          <a:fillRect/>
        </a:stretch>
      </xdr:blipFill>
      <xdr:spPr>
        <a:xfrm>
          <a:off x="32253" y="141693899"/>
          <a:ext cx="2044445" cy="2333625"/>
        </a:xfrm>
        <a:prstGeom prst="rect">
          <a:avLst/>
        </a:prstGeom>
      </xdr:spPr>
    </xdr:pic>
    <xdr:clientData/>
  </xdr:twoCellAnchor>
  <xdr:twoCellAnchor editAs="oneCell">
    <xdr:from>
      <xdr:col>0</xdr:col>
      <xdr:colOff>0</xdr:colOff>
      <xdr:row>57</xdr:row>
      <xdr:rowOff>61031</xdr:rowOff>
    </xdr:from>
    <xdr:to>
      <xdr:col>0</xdr:col>
      <xdr:colOff>2058791</xdr:colOff>
      <xdr:row>57</xdr:row>
      <xdr:rowOff>2009775</xdr:rowOff>
    </xdr:to>
    <xdr:pic>
      <xdr:nvPicPr>
        <xdr:cNvPr id="146" name="Рисунок 145" descr="638-007 черн.jpg"/>
        <xdr:cNvPicPr>
          <a:picLocks noChangeAspect="1"/>
        </xdr:cNvPicPr>
      </xdr:nvPicPr>
      <xdr:blipFill>
        <a:blip xmlns:r="http://schemas.openxmlformats.org/officeDocument/2006/relationships" r:embed="rId55" cstate="print"/>
        <a:stretch>
          <a:fillRect/>
        </a:stretch>
      </xdr:blipFill>
      <xdr:spPr>
        <a:xfrm>
          <a:off x="0" y="144164756"/>
          <a:ext cx="2058791" cy="1948744"/>
        </a:xfrm>
        <a:prstGeom prst="rect">
          <a:avLst/>
        </a:prstGeom>
      </xdr:spPr>
    </xdr:pic>
    <xdr:clientData/>
  </xdr:twoCellAnchor>
  <xdr:twoCellAnchor editAs="oneCell">
    <xdr:from>
      <xdr:col>0</xdr:col>
      <xdr:colOff>0</xdr:colOff>
      <xdr:row>58</xdr:row>
      <xdr:rowOff>38101</xdr:rowOff>
    </xdr:from>
    <xdr:to>
      <xdr:col>0</xdr:col>
      <xdr:colOff>2071687</xdr:colOff>
      <xdr:row>58</xdr:row>
      <xdr:rowOff>2800350</xdr:rowOff>
    </xdr:to>
    <xdr:pic>
      <xdr:nvPicPr>
        <xdr:cNvPr id="147" name="Рисунок 146" descr="561-787 pionn.jpg"/>
        <xdr:cNvPicPr>
          <a:picLocks noChangeAspect="1"/>
        </xdr:cNvPicPr>
      </xdr:nvPicPr>
      <xdr:blipFill>
        <a:blip xmlns:r="http://schemas.openxmlformats.org/officeDocument/2006/relationships" r:embed="rId56" cstate="print"/>
        <a:stretch>
          <a:fillRect/>
        </a:stretch>
      </xdr:blipFill>
      <xdr:spPr>
        <a:xfrm>
          <a:off x="0" y="146218276"/>
          <a:ext cx="2071687" cy="2762249"/>
        </a:xfrm>
        <a:prstGeom prst="rect">
          <a:avLst/>
        </a:prstGeom>
      </xdr:spPr>
    </xdr:pic>
    <xdr:clientData/>
  </xdr:twoCellAnchor>
  <xdr:twoCellAnchor editAs="oneCell">
    <xdr:from>
      <xdr:col>0</xdr:col>
      <xdr:colOff>0</xdr:colOff>
      <xdr:row>59</xdr:row>
      <xdr:rowOff>59860</xdr:rowOff>
    </xdr:from>
    <xdr:to>
      <xdr:col>0</xdr:col>
      <xdr:colOff>2061100</xdr:colOff>
      <xdr:row>59</xdr:row>
      <xdr:rowOff>2209800</xdr:rowOff>
    </xdr:to>
    <xdr:pic>
      <xdr:nvPicPr>
        <xdr:cNvPr id="148" name="Рисунок 147" descr="225-787 zad.jpg"/>
        <xdr:cNvPicPr>
          <a:picLocks noChangeAspect="1"/>
        </xdr:cNvPicPr>
      </xdr:nvPicPr>
      <xdr:blipFill>
        <a:blip xmlns:r="http://schemas.openxmlformats.org/officeDocument/2006/relationships" r:embed="rId57" cstate="print"/>
        <a:stretch>
          <a:fillRect/>
        </a:stretch>
      </xdr:blipFill>
      <xdr:spPr>
        <a:xfrm>
          <a:off x="0" y="149078485"/>
          <a:ext cx="2061100" cy="2149940"/>
        </a:xfrm>
        <a:prstGeom prst="rect">
          <a:avLst/>
        </a:prstGeom>
      </xdr:spPr>
    </xdr:pic>
    <xdr:clientData/>
  </xdr:twoCellAnchor>
  <xdr:twoCellAnchor editAs="oneCell">
    <xdr:from>
      <xdr:col>0</xdr:col>
      <xdr:colOff>0</xdr:colOff>
      <xdr:row>60</xdr:row>
      <xdr:rowOff>28575</xdr:rowOff>
    </xdr:from>
    <xdr:to>
      <xdr:col>0</xdr:col>
      <xdr:colOff>2065692</xdr:colOff>
      <xdr:row>60</xdr:row>
      <xdr:rowOff>2781300</xdr:rowOff>
    </xdr:to>
    <xdr:pic>
      <xdr:nvPicPr>
        <xdr:cNvPr id="149" name="Рисунок 148" descr="535-146-pion.jpg"/>
        <xdr:cNvPicPr>
          <a:picLocks noChangeAspect="1"/>
        </xdr:cNvPicPr>
      </xdr:nvPicPr>
      <xdr:blipFill>
        <a:blip xmlns:r="http://schemas.openxmlformats.org/officeDocument/2006/relationships" r:embed="rId58" cstate="print"/>
        <a:stretch>
          <a:fillRect/>
        </a:stretch>
      </xdr:blipFill>
      <xdr:spPr>
        <a:xfrm>
          <a:off x="0" y="151295100"/>
          <a:ext cx="2065692" cy="2752725"/>
        </a:xfrm>
        <a:prstGeom prst="rect">
          <a:avLst/>
        </a:prstGeom>
      </xdr:spPr>
    </xdr:pic>
    <xdr:clientData/>
  </xdr:twoCellAnchor>
  <xdr:twoCellAnchor editAs="oneCell">
    <xdr:from>
      <xdr:col>0</xdr:col>
      <xdr:colOff>1</xdr:colOff>
      <xdr:row>61</xdr:row>
      <xdr:rowOff>41584</xdr:rowOff>
    </xdr:from>
    <xdr:to>
      <xdr:col>0</xdr:col>
      <xdr:colOff>2076451</xdr:colOff>
      <xdr:row>61</xdr:row>
      <xdr:rowOff>2301443</xdr:rowOff>
    </xdr:to>
    <xdr:pic>
      <xdr:nvPicPr>
        <xdr:cNvPr id="150" name="Рисунок 149" descr="260-146 black b.jpg"/>
        <xdr:cNvPicPr>
          <a:picLocks noChangeAspect="1"/>
        </xdr:cNvPicPr>
      </xdr:nvPicPr>
      <xdr:blipFill>
        <a:blip xmlns:r="http://schemas.openxmlformats.org/officeDocument/2006/relationships" r:embed="rId59" cstate="print"/>
        <a:stretch>
          <a:fillRect/>
        </a:stretch>
      </xdr:blipFill>
      <xdr:spPr>
        <a:xfrm>
          <a:off x="1" y="154127509"/>
          <a:ext cx="2076450" cy="2259859"/>
        </a:xfrm>
        <a:prstGeom prst="rect">
          <a:avLst/>
        </a:prstGeom>
      </xdr:spPr>
    </xdr:pic>
    <xdr:clientData/>
  </xdr:twoCellAnchor>
  <xdr:twoCellAnchor editAs="oneCell">
    <xdr:from>
      <xdr:col>0</xdr:col>
      <xdr:colOff>47625</xdr:colOff>
      <xdr:row>62</xdr:row>
      <xdr:rowOff>57149</xdr:rowOff>
    </xdr:from>
    <xdr:to>
      <xdr:col>0</xdr:col>
      <xdr:colOff>2026444</xdr:colOff>
      <xdr:row>62</xdr:row>
      <xdr:rowOff>2695574</xdr:rowOff>
    </xdr:to>
    <xdr:pic>
      <xdr:nvPicPr>
        <xdr:cNvPr id="151" name="Рисунок 150" descr="161-000 black.jpg"/>
        <xdr:cNvPicPr>
          <a:picLocks noChangeAspect="1"/>
        </xdr:cNvPicPr>
      </xdr:nvPicPr>
      <xdr:blipFill>
        <a:blip xmlns:r="http://schemas.openxmlformats.org/officeDocument/2006/relationships" r:embed="rId60" cstate="print"/>
        <a:stretch>
          <a:fillRect/>
        </a:stretch>
      </xdr:blipFill>
      <xdr:spPr>
        <a:xfrm>
          <a:off x="47625" y="156533849"/>
          <a:ext cx="1978819" cy="2638425"/>
        </a:xfrm>
        <a:prstGeom prst="rect">
          <a:avLst/>
        </a:prstGeom>
      </xdr:spPr>
    </xdr:pic>
    <xdr:clientData/>
  </xdr:twoCellAnchor>
  <xdr:twoCellAnchor editAs="oneCell">
    <xdr:from>
      <xdr:col>0</xdr:col>
      <xdr:colOff>92868</xdr:colOff>
      <xdr:row>63</xdr:row>
      <xdr:rowOff>66674</xdr:rowOff>
    </xdr:from>
    <xdr:to>
      <xdr:col>0</xdr:col>
      <xdr:colOff>1981199</xdr:colOff>
      <xdr:row>63</xdr:row>
      <xdr:rowOff>2584448</xdr:rowOff>
    </xdr:to>
    <xdr:pic>
      <xdr:nvPicPr>
        <xdr:cNvPr id="152" name="Рисунок 151" descr="180-000 black.jpg"/>
        <xdr:cNvPicPr>
          <a:picLocks noChangeAspect="1"/>
        </xdr:cNvPicPr>
      </xdr:nvPicPr>
      <xdr:blipFill>
        <a:blip xmlns:r="http://schemas.openxmlformats.org/officeDocument/2006/relationships" r:embed="rId61" cstate="print"/>
        <a:stretch>
          <a:fillRect/>
        </a:stretch>
      </xdr:blipFill>
      <xdr:spPr>
        <a:xfrm>
          <a:off x="92868" y="159286574"/>
          <a:ext cx="1888331" cy="2517774"/>
        </a:xfrm>
        <a:prstGeom prst="rect">
          <a:avLst/>
        </a:prstGeom>
      </xdr:spPr>
    </xdr:pic>
    <xdr:clientData/>
  </xdr:twoCellAnchor>
  <xdr:twoCellAnchor editAs="oneCell">
    <xdr:from>
      <xdr:col>0</xdr:col>
      <xdr:colOff>9525</xdr:colOff>
      <xdr:row>64</xdr:row>
      <xdr:rowOff>38100</xdr:rowOff>
    </xdr:from>
    <xdr:to>
      <xdr:col>0</xdr:col>
      <xdr:colOff>2095500</xdr:colOff>
      <xdr:row>64</xdr:row>
      <xdr:rowOff>2819400</xdr:rowOff>
    </xdr:to>
    <xdr:pic>
      <xdr:nvPicPr>
        <xdr:cNvPr id="63" name="Рисунок 62" descr="181-000-pion.jpg"/>
        <xdr:cNvPicPr>
          <a:picLocks noChangeAspect="1"/>
        </xdr:cNvPicPr>
      </xdr:nvPicPr>
      <xdr:blipFill>
        <a:blip xmlns:r="http://schemas.openxmlformats.org/officeDocument/2006/relationships" r:embed="rId62" cstate="print"/>
        <a:stretch>
          <a:fillRect/>
        </a:stretch>
      </xdr:blipFill>
      <xdr:spPr>
        <a:xfrm>
          <a:off x="9525" y="161886900"/>
          <a:ext cx="2085975" cy="2781300"/>
        </a:xfrm>
        <a:prstGeom prst="rect">
          <a:avLst/>
        </a:prstGeom>
      </xdr:spPr>
    </xdr:pic>
    <xdr:clientData/>
  </xdr:twoCellAnchor>
  <xdr:twoCellAnchor editAs="oneCell">
    <xdr:from>
      <xdr:col>0</xdr:col>
      <xdr:colOff>28575</xdr:colOff>
      <xdr:row>65</xdr:row>
      <xdr:rowOff>19050</xdr:rowOff>
    </xdr:from>
    <xdr:to>
      <xdr:col>0</xdr:col>
      <xdr:colOff>2080041</xdr:colOff>
      <xdr:row>65</xdr:row>
      <xdr:rowOff>2362200</xdr:rowOff>
    </xdr:to>
    <xdr:pic>
      <xdr:nvPicPr>
        <xdr:cNvPr id="64" name="Рисунок 63" descr="231-000 peony b.jpg"/>
        <xdr:cNvPicPr>
          <a:picLocks noChangeAspect="1"/>
        </xdr:cNvPicPr>
      </xdr:nvPicPr>
      <xdr:blipFill>
        <a:blip xmlns:r="http://schemas.openxmlformats.org/officeDocument/2006/relationships" r:embed="rId63" cstate="print"/>
        <a:stretch>
          <a:fillRect/>
        </a:stretch>
      </xdr:blipFill>
      <xdr:spPr>
        <a:xfrm>
          <a:off x="28575" y="164782500"/>
          <a:ext cx="2051466" cy="2343150"/>
        </a:xfrm>
        <a:prstGeom prst="rect">
          <a:avLst/>
        </a:prstGeom>
      </xdr:spPr>
    </xdr:pic>
    <xdr:clientData/>
  </xdr:twoCellAnchor>
  <xdr:twoCellAnchor editAs="oneCell">
    <xdr:from>
      <xdr:col>0</xdr:col>
      <xdr:colOff>0</xdr:colOff>
      <xdr:row>66</xdr:row>
      <xdr:rowOff>47625</xdr:rowOff>
    </xdr:from>
    <xdr:to>
      <xdr:col>0</xdr:col>
      <xdr:colOff>2078831</xdr:colOff>
      <xdr:row>66</xdr:row>
      <xdr:rowOff>2819401</xdr:rowOff>
    </xdr:to>
    <xdr:pic>
      <xdr:nvPicPr>
        <xdr:cNvPr id="65" name="Рисунок 64" descr="180-208kr.jpg"/>
        <xdr:cNvPicPr>
          <a:picLocks noChangeAspect="1"/>
        </xdr:cNvPicPr>
      </xdr:nvPicPr>
      <xdr:blipFill>
        <a:blip xmlns:r="http://schemas.openxmlformats.org/officeDocument/2006/relationships" r:embed="rId64" cstate="print"/>
        <a:stretch>
          <a:fillRect/>
        </a:stretch>
      </xdr:blipFill>
      <xdr:spPr>
        <a:xfrm>
          <a:off x="0" y="167230425"/>
          <a:ext cx="2078831" cy="2771776"/>
        </a:xfrm>
        <a:prstGeom prst="rect">
          <a:avLst/>
        </a:prstGeom>
      </xdr:spPr>
    </xdr:pic>
    <xdr:clientData/>
  </xdr:twoCellAnchor>
  <xdr:twoCellAnchor editAs="oneCell">
    <xdr:from>
      <xdr:col>0</xdr:col>
      <xdr:colOff>0</xdr:colOff>
      <xdr:row>67</xdr:row>
      <xdr:rowOff>26334</xdr:rowOff>
    </xdr:from>
    <xdr:to>
      <xdr:col>0</xdr:col>
      <xdr:colOff>2067514</xdr:colOff>
      <xdr:row>67</xdr:row>
      <xdr:rowOff>2838450</xdr:rowOff>
    </xdr:to>
    <xdr:pic>
      <xdr:nvPicPr>
        <xdr:cNvPr id="66" name="Рисунок 65" descr="116-208 black1.jpg"/>
        <xdr:cNvPicPr>
          <a:picLocks noChangeAspect="1"/>
        </xdr:cNvPicPr>
      </xdr:nvPicPr>
      <xdr:blipFill>
        <a:blip xmlns:r="http://schemas.openxmlformats.org/officeDocument/2006/relationships" r:embed="rId65" cstate="print"/>
        <a:stretch>
          <a:fillRect/>
        </a:stretch>
      </xdr:blipFill>
      <xdr:spPr>
        <a:xfrm>
          <a:off x="0" y="170114259"/>
          <a:ext cx="2067514" cy="2812116"/>
        </a:xfrm>
        <a:prstGeom prst="rect">
          <a:avLst/>
        </a:prstGeom>
      </xdr:spPr>
    </xdr:pic>
    <xdr:clientData/>
  </xdr:twoCellAnchor>
  <xdr:twoCellAnchor editAs="oneCell">
    <xdr:from>
      <xdr:col>0</xdr:col>
      <xdr:colOff>57149</xdr:colOff>
      <xdr:row>68</xdr:row>
      <xdr:rowOff>60323</xdr:rowOff>
    </xdr:from>
    <xdr:to>
      <xdr:col>0</xdr:col>
      <xdr:colOff>2047874</xdr:colOff>
      <xdr:row>68</xdr:row>
      <xdr:rowOff>2714622</xdr:rowOff>
    </xdr:to>
    <xdr:pic>
      <xdr:nvPicPr>
        <xdr:cNvPr id="67" name="Рисунок 66" descr="652-208 pion b.jpg"/>
        <xdr:cNvPicPr>
          <a:picLocks noChangeAspect="1"/>
        </xdr:cNvPicPr>
      </xdr:nvPicPr>
      <xdr:blipFill>
        <a:blip xmlns:r="http://schemas.openxmlformats.org/officeDocument/2006/relationships" r:embed="rId66" cstate="print"/>
        <a:stretch>
          <a:fillRect/>
        </a:stretch>
      </xdr:blipFill>
      <xdr:spPr>
        <a:xfrm>
          <a:off x="57149" y="173015273"/>
          <a:ext cx="1990725" cy="2654299"/>
        </a:xfrm>
        <a:prstGeom prst="rect">
          <a:avLst/>
        </a:prstGeom>
      </xdr:spPr>
    </xdr:pic>
    <xdr:clientData/>
  </xdr:twoCellAnchor>
  <xdr:twoCellAnchor editAs="oneCell">
    <xdr:from>
      <xdr:col>0</xdr:col>
      <xdr:colOff>4368</xdr:colOff>
      <xdr:row>69</xdr:row>
      <xdr:rowOff>57149</xdr:rowOff>
    </xdr:from>
    <xdr:to>
      <xdr:col>0</xdr:col>
      <xdr:colOff>2080761</xdr:colOff>
      <xdr:row>69</xdr:row>
      <xdr:rowOff>2447925</xdr:rowOff>
    </xdr:to>
    <xdr:pic>
      <xdr:nvPicPr>
        <xdr:cNvPr id="68" name="Рисунок 67" descr="613-208 burgundy_.jpg"/>
        <xdr:cNvPicPr>
          <a:picLocks noChangeAspect="1"/>
        </xdr:cNvPicPr>
      </xdr:nvPicPr>
      <xdr:blipFill>
        <a:blip xmlns:r="http://schemas.openxmlformats.org/officeDocument/2006/relationships" r:embed="rId67" cstate="print"/>
        <a:stretch>
          <a:fillRect/>
        </a:stretch>
      </xdr:blipFill>
      <xdr:spPr>
        <a:xfrm>
          <a:off x="4368" y="175755299"/>
          <a:ext cx="2076393" cy="2390776"/>
        </a:xfrm>
        <a:prstGeom prst="rect">
          <a:avLst/>
        </a:prstGeom>
      </xdr:spPr>
    </xdr:pic>
    <xdr:clientData/>
  </xdr:twoCellAnchor>
  <xdr:twoCellAnchor editAs="oneCell">
    <xdr:from>
      <xdr:col>0</xdr:col>
      <xdr:colOff>1</xdr:colOff>
      <xdr:row>70</xdr:row>
      <xdr:rowOff>28575</xdr:rowOff>
    </xdr:from>
    <xdr:to>
      <xdr:col>0</xdr:col>
      <xdr:colOff>2057401</xdr:colOff>
      <xdr:row>70</xdr:row>
      <xdr:rowOff>2316078</xdr:rowOff>
    </xdr:to>
    <xdr:pic>
      <xdr:nvPicPr>
        <xdr:cNvPr id="69" name="Рисунок 68" descr="213-208 black b.jpg"/>
        <xdr:cNvPicPr>
          <a:picLocks noChangeAspect="1"/>
        </xdr:cNvPicPr>
      </xdr:nvPicPr>
      <xdr:blipFill>
        <a:blip xmlns:r="http://schemas.openxmlformats.org/officeDocument/2006/relationships" r:embed="rId68" cstate="print"/>
        <a:stretch>
          <a:fillRect/>
        </a:stretch>
      </xdr:blipFill>
      <xdr:spPr>
        <a:xfrm>
          <a:off x="1" y="178231800"/>
          <a:ext cx="2057400" cy="2287503"/>
        </a:xfrm>
        <a:prstGeom prst="rect">
          <a:avLst/>
        </a:prstGeom>
      </xdr:spPr>
    </xdr:pic>
    <xdr:clientData/>
  </xdr:twoCellAnchor>
  <xdr:twoCellAnchor editAs="oneCell">
    <xdr:from>
      <xdr:col>0</xdr:col>
      <xdr:colOff>0</xdr:colOff>
      <xdr:row>71</xdr:row>
      <xdr:rowOff>47626</xdr:rowOff>
    </xdr:from>
    <xdr:to>
      <xdr:col>0</xdr:col>
      <xdr:colOff>2085975</xdr:colOff>
      <xdr:row>71</xdr:row>
      <xdr:rowOff>2357332</xdr:rowOff>
    </xdr:to>
    <xdr:pic>
      <xdr:nvPicPr>
        <xdr:cNvPr id="70" name="Рисунок 69" descr="236-208_brulee_b.jpg"/>
        <xdr:cNvPicPr>
          <a:picLocks noChangeAspect="1"/>
        </xdr:cNvPicPr>
      </xdr:nvPicPr>
      <xdr:blipFill>
        <a:blip xmlns:r="http://schemas.openxmlformats.org/officeDocument/2006/relationships" r:embed="rId69" cstate="print"/>
        <a:stretch>
          <a:fillRect/>
        </a:stretch>
      </xdr:blipFill>
      <xdr:spPr>
        <a:xfrm>
          <a:off x="0" y="180622576"/>
          <a:ext cx="2085975" cy="2309706"/>
        </a:xfrm>
        <a:prstGeom prst="rect">
          <a:avLst/>
        </a:prstGeom>
      </xdr:spPr>
    </xdr:pic>
    <xdr:clientData/>
  </xdr:twoCellAnchor>
  <xdr:twoCellAnchor editAs="oneCell">
    <xdr:from>
      <xdr:col>0</xdr:col>
      <xdr:colOff>0</xdr:colOff>
      <xdr:row>72</xdr:row>
      <xdr:rowOff>32096</xdr:rowOff>
    </xdr:from>
    <xdr:to>
      <xdr:col>0</xdr:col>
      <xdr:colOff>2068933</xdr:colOff>
      <xdr:row>72</xdr:row>
      <xdr:rowOff>2000250</xdr:rowOff>
    </xdr:to>
    <xdr:pic>
      <xdr:nvPicPr>
        <xdr:cNvPr id="71" name="Рисунок 70" descr="210-208krsz.jpg"/>
        <xdr:cNvPicPr>
          <a:picLocks noChangeAspect="1"/>
        </xdr:cNvPicPr>
      </xdr:nvPicPr>
      <xdr:blipFill>
        <a:blip xmlns:r="http://schemas.openxmlformats.org/officeDocument/2006/relationships" r:embed="rId70" cstate="print"/>
        <a:stretch>
          <a:fillRect/>
        </a:stretch>
      </xdr:blipFill>
      <xdr:spPr>
        <a:xfrm>
          <a:off x="0" y="183007346"/>
          <a:ext cx="2068933" cy="1968154"/>
        </a:xfrm>
        <a:prstGeom prst="rect">
          <a:avLst/>
        </a:prstGeom>
      </xdr:spPr>
    </xdr:pic>
    <xdr:clientData/>
  </xdr:twoCellAnchor>
  <xdr:twoCellAnchor editAs="oneCell">
    <xdr:from>
      <xdr:col>0</xdr:col>
      <xdr:colOff>0</xdr:colOff>
      <xdr:row>73</xdr:row>
      <xdr:rowOff>28575</xdr:rowOff>
    </xdr:from>
    <xdr:to>
      <xdr:col>0</xdr:col>
      <xdr:colOff>2095500</xdr:colOff>
      <xdr:row>73</xdr:row>
      <xdr:rowOff>3171825</xdr:rowOff>
    </xdr:to>
    <xdr:pic>
      <xdr:nvPicPr>
        <xdr:cNvPr id="73" name="Рисунок 72" descr="bra_black_on_model2_.jpg"/>
        <xdr:cNvPicPr>
          <a:picLocks noChangeAspect="1"/>
        </xdr:cNvPicPr>
      </xdr:nvPicPr>
      <xdr:blipFill>
        <a:blip xmlns:r="http://schemas.openxmlformats.org/officeDocument/2006/relationships" r:embed="rId71" cstate="print"/>
        <a:stretch>
          <a:fillRect/>
        </a:stretch>
      </xdr:blipFill>
      <xdr:spPr>
        <a:xfrm>
          <a:off x="0" y="185061225"/>
          <a:ext cx="2095500" cy="3143250"/>
        </a:xfrm>
        <a:prstGeom prst="rect">
          <a:avLst/>
        </a:prstGeom>
      </xdr:spPr>
    </xdr:pic>
    <xdr:clientData/>
  </xdr:twoCellAnchor>
  <xdr:twoCellAnchor editAs="oneCell">
    <xdr:from>
      <xdr:col>0</xdr:col>
      <xdr:colOff>9525</xdr:colOff>
      <xdr:row>74</xdr:row>
      <xdr:rowOff>53720</xdr:rowOff>
    </xdr:from>
    <xdr:to>
      <xdr:col>0</xdr:col>
      <xdr:colOff>2077934</xdr:colOff>
      <xdr:row>74</xdr:row>
      <xdr:rowOff>2809875</xdr:rowOff>
    </xdr:to>
    <xdr:pic>
      <xdr:nvPicPr>
        <xdr:cNvPr id="74" name="Рисунок 73" descr="953-000.jpg"/>
        <xdr:cNvPicPr>
          <a:picLocks noChangeAspect="1"/>
        </xdr:cNvPicPr>
      </xdr:nvPicPr>
      <xdr:blipFill>
        <a:blip xmlns:r="http://schemas.openxmlformats.org/officeDocument/2006/relationships" r:embed="rId72" cstate="print"/>
        <a:stretch>
          <a:fillRect/>
        </a:stretch>
      </xdr:blipFill>
      <xdr:spPr>
        <a:xfrm>
          <a:off x="9525" y="188324870"/>
          <a:ext cx="2068409" cy="2756155"/>
        </a:xfrm>
        <a:prstGeom prst="rect">
          <a:avLst/>
        </a:prstGeom>
      </xdr:spPr>
    </xdr:pic>
    <xdr:clientData/>
  </xdr:twoCellAnchor>
  <xdr:twoCellAnchor editAs="oneCell">
    <xdr:from>
      <xdr:col>0</xdr:col>
      <xdr:colOff>21431</xdr:colOff>
      <xdr:row>75</xdr:row>
      <xdr:rowOff>57150</xdr:rowOff>
    </xdr:from>
    <xdr:to>
      <xdr:col>0</xdr:col>
      <xdr:colOff>2107406</xdr:colOff>
      <xdr:row>75</xdr:row>
      <xdr:rowOff>2838450</xdr:rowOff>
    </xdr:to>
    <xdr:pic>
      <xdr:nvPicPr>
        <xdr:cNvPr id="75" name="Рисунок 74" descr="904-000-177_b.jpg"/>
        <xdr:cNvPicPr>
          <a:picLocks noChangeAspect="1"/>
        </xdr:cNvPicPr>
      </xdr:nvPicPr>
      <xdr:blipFill>
        <a:blip xmlns:r="http://schemas.openxmlformats.org/officeDocument/2006/relationships" r:embed="rId73" cstate="print"/>
        <a:stretch>
          <a:fillRect/>
        </a:stretch>
      </xdr:blipFill>
      <xdr:spPr>
        <a:xfrm>
          <a:off x="21431" y="191242950"/>
          <a:ext cx="2085975" cy="2781300"/>
        </a:xfrm>
        <a:prstGeom prst="rect">
          <a:avLst/>
        </a:prstGeom>
      </xdr:spPr>
    </xdr:pic>
    <xdr:clientData/>
  </xdr:twoCellAnchor>
  <xdr:twoCellAnchor editAs="oneCell">
    <xdr:from>
      <xdr:col>0</xdr:col>
      <xdr:colOff>0</xdr:colOff>
      <xdr:row>77</xdr:row>
      <xdr:rowOff>33129</xdr:rowOff>
    </xdr:from>
    <xdr:to>
      <xdr:col>0</xdr:col>
      <xdr:colOff>2105161</xdr:colOff>
      <xdr:row>77</xdr:row>
      <xdr:rowOff>2838449</xdr:rowOff>
    </xdr:to>
    <xdr:pic>
      <xdr:nvPicPr>
        <xdr:cNvPr id="76" name="Рисунок 75" descr="968-000-black_.jpg"/>
        <xdr:cNvPicPr>
          <a:picLocks noChangeAspect="1"/>
        </xdr:cNvPicPr>
      </xdr:nvPicPr>
      <xdr:blipFill>
        <a:blip xmlns:r="http://schemas.openxmlformats.org/officeDocument/2006/relationships" r:embed="rId74" cstate="print"/>
        <a:stretch>
          <a:fillRect/>
        </a:stretch>
      </xdr:blipFill>
      <xdr:spPr>
        <a:xfrm>
          <a:off x="0" y="196791054"/>
          <a:ext cx="2105161" cy="2805320"/>
        </a:xfrm>
        <a:prstGeom prst="rect">
          <a:avLst/>
        </a:prstGeom>
      </xdr:spPr>
    </xdr:pic>
    <xdr:clientData/>
  </xdr:twoCellAnchor>
  <xdr:twoCellAnchor editAs="oneCell">
    <xdr:from>
      <xdr:col>0</xdr:col>
      <xdr:colOff>0</xdr:colOff>
      <xdr:row>76</xdr:row>
      <xdr:rowOff>63705</xdr:rowOff>
    </xdr:from>
    <xdr:to>
      <xdr:col>0</xdr:col>
      <xdr:colOff>2080988</xdr:colOff>
      <xdr:row>76</xdr:row>
      <xdr:rowOff>2028825</xdr:rowOff>
    </xdr:to>
    <xdr:pic>
      <xdr:nvPicPr>
        <xdr:cNvPr id="104" name="Рисунок 103" descr="905-000 белый.jpg"/>
        <xdr:cNvPicPr>
          <a:picLocks noChangeAspect="1"/>
        </xdr:cNvPicPr>
      </xdr:nvPicPr>
      <xdr:blipFill>
        <a:blip xmlns:r="http://schemas.openxmlformats.org/officeDocument/2006/relationships" r:embed="rId75" cstate="print"/>
        <a:stretch>
          <a:fillRect/>
        </a:stretch>
      </xdr:blipFill>
      <xdr:spPr>
        <a:xfrm>
          <a:off x="0" y="194192730"/>
          <a:ext cx="2080988" cy="1965120"/>
        </a:xfrm>
        <a:prstGeom prst="rect">
          <a:avLst/>
        </a:prstGeom>
      </xdr:spPr>
    </xdr:pic>
    <xdr:clientData/>
  </xdr:twoCellAnchor>
  <xdr:twoCellAnchor editAs="oneCell">
    <xdr:from>
      <xdr:col>0</xdr:col>
      <xdr:colOff>0</xdr:colOff>
      <xdr:row>78</xdr:row>
      <xdr:rowOff>35402</xdr:rowOff>
    </xdr:from>
    <xdr:to>
      <xdr:col>0</xdr:col>
      <xdr:colOff>2104979</xdr:colOff>
      <xdr:row>78</xdr:row>
      <xdr:rowOff>1981200</xdr:rowOff>
    </xdr:to>
    <xdr:pic>
      <xdr:nvPicPr>
        <xdr:cNvPr id="122" name="Рисунок 121" descr="969-000 пион.jpg"/>
        <xdr:cNvPicPr>
          <a:picLocks noChangeAspect="1"/>
        </xdr:cNvPicPr>
      </xdr:nvPicPr>
      <xdr:blipFill>
        <a:blip xmlns:r="http://schemas.openxmlformats.org/officeDocument/2006/relationships" r:embed="rId76" cstate="print"/>
        <a:stretch>
          <a:fillRect/>
        </a:stretch>
      </xdr:blipFill>
      <xdr:spPr>
        <a:xfrm>
          <a:off x="0" y="199155527"/>
          <a:ext cx="2104979" cy="1945798"/>
        </a:xfrm>
        <a:prstGeom prst="rect">
          <a:avLst/>
        </a:prstGeom>
      </xdr:spPr>
    </xdr:pic>
    <xdr:clientData/>
  </xdr:twoCellAnchor>
  <xdr:twoCellAnchor editAs="oneCell">
    <xdr:from>
      <xdr:col>0</xdr:col>
      <xdr:colOff>1</xdr:colOff>
      <xdr:row>79</xdr:row>
      <xdr:rowOff>28574</xdr:rowOff>
    </xdr:from>
    <xdr:to>
      <xdr:col>0</xdr:col>
      <xdr:colOff>2072985</xdr:colOff>
      <xdr:row>79</xdr:row>
      <xdr:rowOff>2790825</xdr:rowOff>
    </xdr:to>
    <xdr:pic>
      <xdr:nvPicPr>
        <xdr:cNvPr id="124" name="Рисунок 123" descr="969-470_.jpg"/>
        <xdr:cNvPicPr>
          <a:picLocks noChangeAspect="1"/>
        </xdr:cNvPicPr>
      </xdr:nvPicPr>
      <xdr:blipFill>
        <a:blip xmlns:r="http://schemas.openxmlformats.org/officeDocument/2006/relationships" r:embed="rId77" cstate="print"/>
        <a:stretch>
          <a:fillRect/>
        </a:stretch>
      </xdr:blipFill>
      <xdr:spPr>
        <a:xfrm>
          <a:off x="1" y="201187049"/>
          <a:ext cx="2072984" cy="2762251"/>
        </a:xfrm>
        <a:prstGeom prst="rect">
          <a:avLst/>
        </a:prstGeom>
      </xdr:spPr>
    </xdr:pic>
    <xdr:clientData/>
  </xdr:twoCellAnchor>
  <xdr:twoCellAnchor editAs="oneCell">
    <xdr:from>
      <xdr:col>0</xdr:col>
      <xdr:colOff>0</xdr:colOff>
      <xdr:row>80</xdr:row>
      <xdr:rowOff>108114</xdr:rowOff>
    </xdr:from>
    <xdr:to>
      <xdr:col>0</xdr:col>
      <xdr:colOff>2021555</xdr:colOff>
      <xdr:row>80</xdr:row>
      <xdr:rowOff>2800350</xdr:rowOff>
    </xdr:to>
    <xdr:pic>
      <xdr:nvPicPr>
        <xdr:cNvPr id="143" name="Рисунок 142" descr="909-000 черный.jpg"/>
        <xdr:cNvPicPr>
          <a:picLocks noChangeAspect="1"/>
        </xdr:cNvPicPr>
      </xdr:nvPicPr>
      <xdr:blipFill>
        <a:blip xmlns:r="http://schemas.openxmlformats.org/officeDocument/2006/relationships" r:embed="rId78" cstate="print"/>
        <a:stretch>
          <a:fillRect/>
        </a:stretch>
      </xdr:blipFill>
      <xdr:spPr>
        <a:xfrm>
          <a:off x="0" y="204105039"/>
          <a:ext cx="2021555" cy="2692236"/>
        </a:xfrm>
        <a:prstGeom prst="rect">
          <a:avLst/>
        </a:prstGeom>
      </xdr:spPr>
    </xdr:pic>
    <xdr:clientData/>
  </xdr:twoCellAnchor>
  <xdr:twoCellAnchor editAs="oneCell">
    <xdr:from>
      <xdr:col>0</xdr:col>
      <xdr:colOff>0</xdr:colOff>
      <xdr:row>81</xdr:row>
      <xdr:rowOff>66674</xdr:rowOff>
    </xdr:from>
    <xdr:to>
      <xdr:col>0</xdr:col>
      <xdr:colOff>2066925</xdr:colOff>
      <xdr:row>81</xdr:row>
      <xdr:rowOff>2820139</xdr:rowOff>
    </xdr:to>
    <xdr:pic>
      <xdr:nvPicPr>
        <xdr:cNvPr id="153" name="Рисунок 152" descr="916-000 черн.jpg"/>
        <xdr:cNvPicPr>
          <a:picLocks noChangeAspect="1"/>
        </xdr:cNvPicPr>
      </xdr:nvPicPr>
      <xdr:blipFill>
        <a:blip xmlns:r="http://schemas.openxmlformats.org/officeDocument/2006/relationships" r:embed="rId79" cstate="print"/>
        <a:stretch>
          <a:fillRect/>
        </a:stretch>
      </xdr:blipFill>
      <xdr:spPr>
        <a:xfrm>
          <a:off x="0" y="206978249"/>
          <a:ext cx="2066925" cy="2753465"/>
        </a:xfrm>
        <a:prstGeom prst="rect">
          <a:avLst/>
        </a:prstGeom>
      </xdr:spPr>
    </xdr:pic>
    <xdr:clientData/>
  </xdr:twoCellAnchor>
  <xdr:twoCellAnchor editAs="oneCell">
    <xdr:from>
      <xdr:col>0</xdr:col>
      <xdr:colOff>38100</xdr:colOff>
      <xdr:row>82</xdr:row>
      <xdr:rowOff>28575</xdr:rowOff>
    </xdr:from>
    <xdr:to>
      <xdr:col>0</xdr:col>
      <xdr:colOff>1981200</xdr:colOff>
      <xdr:row>82</xdr:row>
      <xdr:rowOff>2582277</xdr:rowOff>
    </xdr:to>
    <xdr:pic>
      <xdr:nvPicPr>
        <xdr:cNvPr id="154" name="Рисунок 153" descr="922-000 черный.jpg"/>
        <xdr:cNvPicPr>
          <a:picLocks noChangeAspect="1"/>
        </xdr:cNvPicPr>
      </xdr:nvPicPr>
      <xdr:blipFill>
        <a:blip xmlns:r="http://schemas.openxmlformats.org/officeDocument/2006/relationships" r:embed="rId80" cstate="print"/>
        <a:stretch>
          <a:fillRect/>
        </a:stretch>
      </xdr:blipFill>
      <xdr:spPr>
        <a:xfrm>
          <a:off x="38100" y="209892900"/>
          <a:ext cx="1943100" cy="2553702"/>
        </a:xfrm>
        <a:prstGeom prst="rect">
          <a:avLst/>
        </a:prstGeom>
      </xdr:spPr>
    </xdr:pic>
    <xdr:clientData/>
  </xdr:twoCellAnchor>
  <xdr:twoCellAnchor editAs="oneCell">
    <xdr:from>
      <xdr:col>0</xdr:col>
      <xdr:colOff>0</xdr:colOff>
      <xdr:row>83</xdr:row>
      <xdr:rowOff>56765</xdr:rowOff>
    </xdr:from>
    <xdr:to>
      <xdr:col>0</xdr:col>
      <xdr:colOff>2075641</xdr:colOff>
      <xdr:row>83</xdr:row>
      <xdr:rowOff>2600325</xdr:rowOff>
    </xdr:to>
    <xdr:pic>
      <xdr:nvPicPr>
        <xdr:cNvPr id="155" name="Рисунок 154" descr="Панталоны Orhideja 921-000 пион.jpg"/>
        <xdr:cNvPicPr>
          <a:picLocks noChangeAspect="1"/>
        </xdr:cNvPicPr>
      </xdr:nvPicPr>
      <xdr:blipFill>
        <a:blip xmlns:r="http://schemas.openxmlformats.org/officeDocument/2006/relationships" r:embed="rId81" cstate="print"/>
        <a:stretch>
          <a:fillRect/>
        </a:stretch>
      </xdr:blipFill>
      <xdr:spPr>
        <a:xfrm>
          <a:off x="0" y="212549990"/>
          <a:ext cx="2075641" cy="254356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order.orhideja.net/site/default/productpicture/?id=963" TargetMode="External"/><Relationship Id="rId21" Type="http://schemas.openxmlformats.org/officeDocument/2006/relationships/hyperlink" Target="http://order.orhideja.net/site/default/productpicture/?id=1934" TargetMode="External"/><Relationship Id="rId42" Type="http://schemas.openxmlformats.org/officeDocument/2006/relationships/hyperlink" Target="http://order.orhideja.net/site/default/productpicture/?id=1923" TargetMode="External"/><Relationship Id="rId47" Type="http://schemas.openxmlformats.org/officeDocument/2006/relationships/hyperlink" Target="http://order.orhideja.net/site/default/productpicture/?id=515" TargetMode="External"/><Relationship Id="rId63" Type="http://schemas.openxmlformats.org/officeDocument/2006/relationships/hyperlink" Target="http://order.orhideja.net/site/default/productpicture/?id=357" TargetMode="External"/><Relationship Id="rId68" Type="http://schemas.openxmlformats.org/officeDocument/2006/relationships/hyperlink" Target="http://order.orhideja.net/site/default/productpicture/?id=1487" TargetMode="External"/><Relationship Id="rId16" Type="http://schemas.openxmlformats.org/officeDocument/2006/relationships/hyperlink" Target="http://order.orhideja.net/site/default/productpicture/?id=2062" TargetMode="External"/><Relationship Id="rId11" Type="http://schemas.openxmlformats.org/officeDocument/2006/relationships/hyperlink" Target="http://order.orhideja.net/site/default/productpicture/?id=2252" TargetMode="External"/><Relationship Id="rId32" Type="http://schemas.openxmlformats.org/officeDocument/2006/relationships/hyperlink" Target="http://order.orhideja.net/site/default/productpicture/?id=1891" TargetMode="External"/><Relationship Id="rId37" Type="http://schemas.openxmlformats.org/officeDocument/2006/relationships/hyperlink" Target="http://order.orhideja.net/site/default/productpicture/?id=906" TargetMode="External"/><Relationship Id="rId53" Type="http://schemas.openxmlformats.org/officeDocument/2006/relationships/hyperlink" Target="http://order.orhideja.net/site/default/productpicture/?id=1528" TargetMode="External"/><Relationship Id="rId58" Type="http://schemas.openxmlformats.org/officeDocument/2006/relationships/hyperlink" Target="http://order.orhideja.net/site/default/productpicture/?id=187" TargetMode="External"/><Relationship Id="rId74" Type="http://schemas.openxmlformats.org/officeDocument/2006/relationships/hyperlink" Target="http://order.orhideja.net/site/default/productpicture/?id=194" TargetMode="External"/><Relationship Id="rId79" Type="http://schemas.openxmlformats.org/officeDocument/2006/relationships/hyperlink" Target="http://order.orhideja.net/site/default/productpicture/?id=364" TargetMode="External"/><Relationship Id="rId5" Type="http://schemas.openxmlformats.org/officeDocument/2006/relationships/hyperlink" Target="http://order.orhideja.net/site/default/productpicture/?id=2195" TargetMode="External"/><Relationship Id="rId61" Type="http://schemas.openxmlformats.org/officeDocument/2006/relationships/hyperlink" Target="http://order.orhideja.net/site/default/productpicture/?id=987" TargetMode="External"/><Relationship Id="rId82" Type="http://schemas.openxmlformats.org/officeDocument/2006/relationships/printerSettings" Target="../printerSettings/printerSettings1.bin"/><Relationship Id="rId19" Type="http://schemas.openxmlformats.org/officeDocument/2006/relationships/hyperlink" Target="http://order.orhideja.net/site/default/productpicture/?id=2190" TargetMode="External"/><Relationship Id="rId14" Type="http://schemas.openxmlformats.org/officeDocument/2006/relationships/hyperlink" Target="http://order.orhideja.net/site/default/productpicture/?id=1932" TargetMode="External"/><Relationship Id="rId22" Type="http://schemas.openxmlformats.org/officeDocument/2006/relationships/hyperlink" Target="http://order.orhideja.net/site/default/productpicture/?id=1935" TargetMode="External"/><Relationship Id="rId27" Type="http://schemas.openxmlformats.org/officeDocument/2006/relationships/hyperlink" Target="http://order.orhideja.net/site/default/productpicture/?id=741" TargetMode="External"/><Relationship Id="rId30" Type="http://schemas.openxmlformats.org/officeDocument/2006/relationships/hyperlink" Target="http://order.orhideja.net/site/default/productpicture/?id=742" TargetMode="External"/><Relationship Id="rId35" Type="http://schemas.openxmlformats.org/officeDocument/2006/relationships/hyperlink" Target="http://order.orhideja.net/site/default/productpicture/?id=907" TargetMode="External"/><Relationship Id="rId43" Type="http://schemas.openxmlformats.org/officeDocument/2006/relationships/hyperlink" Target="http://order.orhideja.net/site/default/productpicture/?id=1686" TargetMode="External"/><Relationship Id="rId48" Type="http://schemas.openxmlformats.org/officeDocument/2006/relationships/hyperlink" Target="http://order.orhideja.net/site/default/productpicture/?id=2181" TargetMode="External"/><Relationship Id="rId56" Type="http://schemas.openxmlformats.org/officeDocument/2006/relationships/hyperlink" Target="http://order.orhideja.net/site/default/productpicture/?id=1321" TargetMode="External"/><Relationship Id="rId64" Type="http://schemas.openxmlformats.org/officeDocument/2006/relationships/hyperlink" Target="http://order.orhideja.net/site/default/productpicture/?id=171" TargetMode="External"/><Relationship Id="rId69" Type="http://schemas.openxmlformats.org/officeDocument/2006/relationships/hyperlink" Target="http://order.orhideja.net/site/default/productpicture/?id=154" TargetMode="External"/><Relationship Id="rId77" Type="http://schemas.openxmlformats.org/officeDocument/2006/relationships/hyperlink" Target="http://order.orhideja.net/site/default/productpicture/?id=726" TargetMode="External"/><Relationship Id="rId8" Type="http://schemas.openxmlformats.org/officeDocument/2006/relationships/hyperlink" Target="http://order.orhideja.net/site/default/productpicture/?id=2399" TargetMode="External"/><Relationship Id="rId51" Type="http://schemas.openxmlformats.org/officeDocument/2006/relationships/hyperlink" Target="http://order.orhideja.net/site/default/productpicture/?id=150" TargetMode="External"/><Relationship Id="rId72" Type="http://schemas.openxmlformats.org/officeDocument/2006/relationships/hyperlink" Target="http://order.orhideja.net/site/default/productpicture/?id=2082" TargetMode="External"/><Relationship Id="rId80" Type="http://schemas.openxmlformats.org/officeDocument/2006/relationships/hyperlink" Target="http://order.orhideja.net/site/default/productpicture/?id=205" TargetMode="External"/><Relationship Id="rId3" Type="http://schemas.openxmlformats.org/officeDocument/2006/relationships/hyperlink" Target="http://order.orhideja.net/site/default/productpicture/?id=2194" TargetMode="External"/><Relationship Id="rId12" Type="http://schemas.openxmlformats.org/officeDocument/2006/relationships/hyperlink" Target="http://order.orhideja.net/site/default/productpicture/?id=2080" TargetMode="External"/><Relationship Id="rId17" Type="http://schemas.openxmlformats.org/officeDocument/2006/relationships/hyperlink" Target="http://order.orhideja.net/site/default/productpicture/?id=2063" TargetMode="External"/><Relationship Id="rId25" Type="http://schemas.openxmlformats.org/officeDocument/2006/relationships/hyperlink" Target="http://order.orhideja.net/site/default/productpicture/?id=1890" TargetMode="External"/><Relationship Id="rId33" Type="http://schemas.openxmlformats.org/officeDocument/2006/relationships/hyperlink" Target="http://order.orhideja.net/site/default/productpicture/?id=1527" TargetMode="External"/><Relationship Id="rId38" Type="http://schemas.openxmlformats.org/officeDocument/2006/relationships/hyperlink" Target="http://order.orhideja.net/site/default/productpicture/?id=909" TargetMode="External"/><Relationship Id="rId46" Type="http://schemas.openxmlformats.org/officeDocument/2006/relationships/hyperlink" Target="http://order.orhideja.net/site/default/productpicture/?id=511" TargetMode="External"/><Relationship Id="rId59" Type="http://schemas.openxmlformats.org/officeDocument/2006/relationships/hyperlink" Target="http://order.orhideja.net/site/default/productpicture/?id=1760" TargetMode="External"/><Relationship Id="rId67" Type="http://schemas.openxmlformats.org/officeDocument/2006/relationships/hyperlink" Target="http://order.orhideja.net/site/default/productpicture/?id=164" TargetMode="External"/><Relationship Id="rId20" Type="http://schemas.openxmlformats.org/officeDocument/2006/relationships/hyperlink" Target="http://order.orhideja.net/site/default/productpicture/?id=2191" TargetMode="External"/><Relationship Id="rId41" Type="http://schemas.openxmlformats.org/officeDocument/2006/relationships/hyperlink" Target="http://order.orhideja.net/site/default/productpicture/?id=1685" TargetMode="External"/><Relationship Id="rId54" Type="http://schemas.openxmlformats.org/officeDocument/2006/relationships/hyperlink" Target="http://order.orhideja.net/site/default/productpicture/?id=1529" TargetMode="External"/><Relationship Id="rId62" Type="http://schemas.openxmlformats.org/officeDocument/2006/relationships/hyperlink" Target="http://order.orhideja.net/site/default/productpicture/?id=913" TargetMode="External"/><Relationship Id="rId70" Type="http://schemas.openxmlformats.org/officeDocument/2006/relationships/hyperlink" Target="http://order.orhideja.net/site/default/productpicture/?id=159" TargetMode="External"/><Relationship Id="rId75" Type="http://schemas.openxmlformats.org/officeDocument/2006/relationships/hyperlink" Target="http://order.orhideja.net/site/default/productpicture/?id=196" TargetMode="External"/><Relationship Id="rId83" Type="http://schemas.openxmlformats.org/officeDocument/2006/relationships/drawing" Target="../drawings/drawing1.xml"/><Relationship Id="rId1" Type="http://schemas.openxmlformats.org/officeDocument/2006/relationships/hyperlink" Target="http://order.orhideja.net/site/default/productpicture/?id=2396" TargetMode="External"/><Relationship Id="rId6" Type="http://schemas.openxmlformats.org/officeDocument/2006/relationships/hyperlink" Target="http://order.orhideja.net/site/default/productpicture/?id=2197" TargetMode="External"/><Relationship Id="rId15" Type="http://schemas.openxmlformats.org/officeDocument/2006/relationships/hyperlink" Target="http://order.orhideja.net/site/default/productpicture/?id=1933" TargetMode="External"/><Relationship Id="rId23" Type="http://schemas.openxmlformats.org/officeDocument/2006/relationships/hyperlink" Target="http://order.orhideja.net/site/default/productpicture/?id=2199" TargetMode="External"/><Relationship Id="rId28" Type="http://schemas.openxmlformats.org/officeDocument/2006/relationships/hyperlink" Target="http://order.orhideja.net/site/default/productpicture/?id=1160" TargetMode="External"/><Relationship Id="rId36" Type="http://schemas.openxmlformats.org/officeDocument/2006/relationships/hyperlink" Target="http://order.orhideja.net/site/default/productpicture/?id=1111" TargetMode="External"/><Relationship Id="rId49" Type="http://schemas.openxmlformats.org/officeDocument/2006/relationships/hyperlink" Target="http://order.orhideja.net/site/default/productpicture/?id=2182" TargetMode="External"/><Relationship Id="rId57" Type="http://schemas.openxmlformats.org/officeDocument/2006/relationships/hyperlink" Target="http://order.orhideja.net/site/default/productpicture/?id=1322" TargetMode="External"/><Relationship Id="rId10" Type="http://schemas.openxmlformats.org/officeDocument/2006/relationships/hyperlink" Target="http://order.orhideja.net/site/default/productpicture/?id=2401" TargetMode="External"/><Relationship Id="rId31" Type="http://schemas.openxmlformats.org/officeDocument/2006/relationships/hyperlink" Target="http://order.orhideja.net/site/default/productpicture/?id=782" TargetMode="External"/><Relationship Id="rId44" Type="http://schemas.openxmlformats.org/officeDocument/2006/relationships/hyperlink" Target="http://order.orhideja.net/site/default/productpicture/?id=1687" TargetMode="External"/><Relationship Id="rId52" Type="http://schemas.openxmlformats.org/officeDocument/2006/relationships/hyperlink" Target="http://order.orhideja.net/site/default/productpicture/?id=333" TargetMode="External"/><Relationship Id="rId60" Type="http://schemas.openxmlformats.org/officeDocument/2006/relationships/hyperlink" Target="http://order.orhideja.net/site/default/productpicture/?id=1493" TargetMode="External"/><Relationship Id="rId65" Type="http://schemas.openxmlformats.org/officeDocument/2006/relationships/hyperlink" Target="http://order.orhideja.net/site/default/productpicture/?id=156" TargetMode="External"/><Relationship Id="rId73" Type="http://schemas.openxmlformats.org/officeDocument/2006/relationships/hyperlink" Target="http://order.orhideja.net/site/default/productpicture/?id=193" TargetMode="External"/><Relationship Id="rId78" Type="http://schemas.openxmlformats.org/officeDocument/2006/relationships/hyperlink" Target="http://order.orhideja.net/site/default/productpicture/?id=199" TargetMode="External"/><Relationship Id="rId81" Type="http://schemas.openxmlformats.org/officeDocument/2006/relationships/hyperlink" Target="http://order.orhideja.net/site/default/productpicture/?id=204" TargetMode="External"/><Relationship Id="rId4" Type="http://schemas.openxmlformats.org/officeDocument/2006/relationships/hyperlink" Target="http://order.orhideja.net/site/default/productpicture/?id=2196" TargetMode="External"/><Relationship Id="rId9" Type="http://schemas.openxmlformats.org/officeDocument/2006/relationships/hyperlink" Target="http://order.orhideja.net/site/default/productpicture/?id=2400" TargetMode="External"/><Relationship Id="rId13" Type="http://schemas.openxmlformats.org/officeDocument/2006/relationships/hyperlink" Target="http://order.orhideja.net/site/default/productpicture/?id=2253" TargetMode="External"/><Relationship Id="rId18" Type="http://schemas.openxmlformats.org/officeDocument/2006/relationships/hyperlink" Target="http://order.orhideja.net/site/default/productpicture/?id=2189" TargetMode="External"/><Relationship Id="rId39" Type="http://schemas.openxmlformats.org/officeDocument/2006/relationships/hyperlink" Target="http://order.orhideja.net/site/default/productpicture/?id=1112" TargetMode="External"/><Relationship Id="rId34" Type="http://schemas.openxmlformats.org/officeDocument/2006/relationships/hyperlink" Target="http://order.orhideja.net/site/default/productpicture/?id=933" TargetMode="External"/><Relationship Id="rId50" Type="http://schemas.openxmlformats.org/officeDocument/2006/relationships/hyperlink" Target="http://order.orhideja.net/site/default/productpicture/?id=2183" TargetMode="External"/><Relationship Id="rId55" Type="http://schemas.openxmlformats.org/officeDocument/2006/relationships/hyperlink" Target="http://order.orhideja.net/site/default/productpicture/?id=332" TargetMode="External"/><Relationship Id="rId76" Type="http://schemas.openxmlformats.org/officeDocument/2006/relationships/hyperlink" Target="http://order.orhideja.net/site/default/productpicture/?id=195" TargetMode="External"/><Relationship Id="rId7" Type="http://schemas.openxmlformats.org/officeDocument/2006/relationships/hyperlink" Target="http://order.orhideja.net/site/default/productpicture/?id=2398" TargetMode="External"/><Relationship Id="rId71" Type="http://schemas.openxmlformats.org/officeDocument/2006/relationships/hyperlink" Target="http://order.orhideja.net/site/default/productpicture/?id=2081" TargetMode="External"/><Relationship Id="rId2" Type="http://schemas.openxmlformats.org/officeDocument/2006/relationships/hyperlink" Target="http://order.orhideja.net/site/default/productpicture/?id=2397" TargetMode="External"/><Relationship Id="rId29" Type="http://schemas.openxmlformats.org/officeDocument/2006/relationships/hyperlink" Target="http://order.orhideja.net/site/default/productpicture/?id=781" TargetMode="External"/><Relationship Id="rId24" Type="http://schemas.openxmlformats.org/officeDocument/2006/relationships/hyperlink" Target="http://order.orhideja.net/site/default/productpicture/?id=1211" TargetMode="External"/><Relationship Id="rId40" Type="http://schemas.openxmlformats.org/officeDocument/2006/relationships/hyperlink" Target="http://order.orhideja.net/site/default/productpicture/?id=859" TargetMode="External"/><Relationship Id="rId45" Type="http://schemas.openxmlformats.org/officeDocument/2006/relationships/hyperlink" Target="http://order.orhideja.net/site/default/productpicture/?id=1209" TargetMode="External"/><Relationship Id="rId66" Type="http://schemas.openxmlformats.org/officeDocument/2006/relationships/hyperlink" Target="http://order.orhideja.net/site/default/productpicture/?id=19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abSelected="1" showRuler="0" zoomScaleNormal="100" workbookViewId="0">
      <pane xSplit="7" ySplit="2" topLeftCell="H3" activePane="bottomRight" state="frozenSplit"/>
      <selection pane="topRight"/>
      <selection pane="bottomLeft"/>
      <selection pane="bottomRight" activeCell="H4" sqref="H4"/>
    </sheetView>
  </sheetViews>
  <sheetFormatPr defaultRowHeight="15" x14ac:dyDescent="0.25"/>
  <cols>
    <col min="1" max="1" width="31.7109375" customWidth="1"/>
    <col min="3" max="3" width="14" customWidth="1"/>
    <col min="4" max="4" width="16.85546875" customWidth="1"/>
    <col min="5" max="5" width="14.140625" customWidth="1"/>
    <col min="6" max="6" width="14.28515625" customWidth="1"/>
    <col min="7" max="7" width="13.5703125" customWidth="1"/>
  </cols>
  <sheetData>
    <row r="1" spans="1:7" ht="17.25" customHeight="1" x14ac:dyDescent="0.25">
      <c r="B1" s="28" t="s">
        <v>0</v>
      </c>
      <c r="C1" s="28"/>
      <c r="D1" s="28"/>
      <c r="E1" s="28"/>
      <c r="F1" s="1"/>
      <c r="G1" s="4"/>
    </row>
    <row r="2" spans="1:7" ht="18" customHeight="1" x14ac:dyDescent="0.25">
      <c r="A2" s="1" t="s">
        <v>3</v>
      </c>
      <c r="B2" s="1" t="s">
        <v>1</v>
      </c>
      <c r="C2" s="1" t="s">
        <v>2</v>
      </c>
      <c r="D2" s="1" t="s">
        <v>4</v>
      </c>
      <c r="E2" s="1" t="s">
        <v>5</v>
      </c>
      <c r="F2" s="8" t="s">
        <v>136</v>
      </c>
      <c r="G2" s="4" t="s">
        <v>6</v>
      </c>
    </row>
    <row r="3" spans="1:7" ht="36.75" customHeight="1" x14ac:dyDescent="0.25">
      <c r="A3" s="26"/>
      <c r="B3" s="26"/>
      <c r="C3" s="26"/>
      <c r="D3" s="26"/>
      <c r="E3" s="26"/>
      <c r="F3" s="26"/>
      <c r="G3" s="27"/>
    </row>
    <row r="4" spans="1:7" ht="225.75" customHeight="1" x14ac:dyDescent="0.25">
      <c r="A4" s="6"/>
      <c r="B4" s="5" t="str">
        <f>HYPERLINK("http://order.orhideja.net/site/default/productpicture/?id=2396","166-680")</f>
        <v>166-680</v>
      </c>
      <c r="C4" s="2" t="s">
        <v>7</v>
      </c>
      <c r="D4" s="3" t="s">
        <v>8</v>
      </c>
      <c r="E4" s="3" t="s">
        <v>9</v>
      </c>
      <c r="F4" s="9">
        <v>2064.8249999999998</v>
      </c>
      <c r="G4" s="3" t="s">
        <v>10</v>
      </c>
    </row>
    <row r="5" spans="1:7" ht="218.25" customHeight="1" x14ac:dyDescent="0.25">
      <c r="A5" s="6"/>
      <c r="B5" s="5" t="str">
        <f>HYPERLINK("http://order.orhideja.net/site/default/productpicture/?id=2397","801-680")</f>
        <v>801-680</v>
      </c>
      <c r="C5" s="2" t="s">
        <v>7</v>
      </c>
      <c r="D5" s="3" t="s">
        <v>11</v>
      </c>
      <c r="E5" s="3" t="s">
        <v>9</v>
      </c>
      <c r="F5" s="9">
        <v>1606.9724999999999</v>
      </c>
      <c r="G5" s="3" t="s">
        <v>10</v>
      </c>
    </row>
    <row r="6" spans="1:7" ht="225" customHeight="1" x14ac:dyDescent="0.25">
      <c r="A6" s="6"/>
      <c r="B6" s="5" t="str">
        <f>HYPERLINK("http://order.orhideja.net/site/default/productpicture/?id=2194","107-680")</f>
        <v>107-680</v>
      </c>
      <c r="C6" s="2" t="s">
        <v>12</v>
      </c>
      <c r="D6" s="3" t="s">
        <v>13</v>
      </c>
      <c r="E6" s="3" t="s">
        <v>14</v>
      </c>
      <c r="F6" s="9">
        <v>1939.14</v>
      </c>
      <c r="G6" s="3" t="s">
        <v>15</v>
      </c>
    </row>
    <row r="7" spans="1:7" ht="216" customHeight="1" x14ac:dyDescent="0.25">
      <c r="A7" s="6"/>
      <c r="B7" s="5" t="str">
        <f>HYPERLINK("http://order.orhideja.net/site/default/productpicture/?id=2196","246-680")</f>
        <v>246-680</v>
      </c>
      <c r="C7" s="2" t="s">
        <v>16</v>
      </c>
      <c r="D7" s="3" t="s">
        <v>17</v>
      </c>
      <c r="E7" s="3" t="s">
        <v>14</v>
      </c>
      <c r="F7" s="9">
        <v>1113.21</v>
      </c>
      <c r="G7" s="3" t="s">
        <v>18</v>
      </c>
    </row>
    <row r="8" spans="1:7" ht="195" customHeight="1" x14ac:dyDescent="0.25">
      <c r="B8" s="2" t="str">
        <f>HYPERLINK("http://order.orhideja.net/site/default/productpicture/?id=2195","733-680")</f>
        <v>733-680</v>
      </c>
      <c r="C8" s="2" t="s">
        <v>19</v>
      </c>
      <c r="D8" s="3" t="s">
        <v>20</v>
      </c>
      <c r="E8" s="3" t="s">
        <v>9</v>
      </c>
      <c r="F8" s="9">
        <v>987.52499999999998</v>
      </c>
      <c r="G8" s="3" t="s">
        <v>21</v>
      </c>
    </row>
    <row r="9" spans="1:7" ht="98.25" customHeight="1" x14ac:dyDescent="0.25">
      <c r="A9" s="10" t="s">
        <v>137</v>
      </c>
      <c r="B9" s="5" t="str">
        <f>HYPERLINK("http://order.orhideja.net/site/default/productpicture/?id=2197","293-680")</f>
        <v>293-680</v>
      </c>
      <c r="C9" s="2" t="s">
        <v>22</v>
      </c>
      <c r="D9" s="3" t="s">
        <v>23</v>
      </c>
      <c r="E9" s="3" t="s">
        <v>9</v>
      </c>
      <c r="F9" s="9">
        <v>915.70500000000004</v>
      </c>
      <c r="G9" s="3" t="s">
        <v>24</v>
      </c>
    </row>
    <row r="10" spans="1:7" ht="214.5" customHeight="1" x14ac:dyDescent="0.25">
      <c r="A10" s="6"/>
      <c r="B10" s="5" t="str">
        <f>HYPERLINK("http://order.orhideja.net/site/default/productpicture/?id=2398","103-771")</f>
        <v>103-771</v>
      </c>
      <c r="C10" s="2" t="s">
        <v>12</v>
      </c>
      <c r="D10" s="3" t="s">
        <v>25</v>
      </c>
      <c r="E10" s="3" t="s">
        <v>26</v>
      </c>
      <c r="F10" s="9">
        <v>1813.4550000000002</v>
      </c>
      <c r="G10" s="3" t="s">
        <v>27</v>
      </c>
    </row>
    <row r="11" spans="1:7" ht="213" customHeight="1" x14ac:dyDescent="0.25">
      <c r="A11" s="6"/>
      <c r="B11" s="5" t="str">
        <f>HYPERLINK("http://order.orhideja.net/site/default/productpicture/?id=2399","101-771")</f>
        <v>101-771</v>
      </c>
      <c r="C11" s="2" t="s">
        <v>12</v>
      </c>
      <c r="D11" s="3" t="s">
        <v>28</v>
      </c>
      <c r="E11" s="3" t="s">
        <v>26</v>
      </c>
      <c r="F11" s="9">
        <v>1705.7250000000001</v>
      </c>
      <c r="G11" s="3" t="s">
        <v>29</v>
      </c>
    </row>
    <row r="12" spans="1:7" ht="180" customHeight="1" x14ac:dyDescent="0.25">
      <c r="A12" s="6"/>
      <c r="B12" s="5" t="str">
        <f>HYPERLINK("http://order.orhideja.net/site/default/productpicture/?id=2400","694-771")</f>
        <v>694-771</v>
      </c>
      <c r="C12" s="2" t="s">
        <v>16</v>
      </c>
      <c r="D12" s="3" t="s">
        <v>30</v>
      </c>
      <c r="E12" s="3" t="s">
        <v>26</v>
      </c>
      <c r="F12" s="9">
        <v>1068.3225</v>
      </c>
      <c r="G12" s="3" t="s">
        <v>31</v>
      </c>
    </row>
    <row r="13" spans="1:7" ht="180.75" customHeight="1" x14ac:dyDescent="0.25">
      <c r="A13" s="6"/>
      <c r="B13" s="5" t="str">
        <f>HYPERLINK("http://order.orhideja.net/site/default/productpicture/?id=2401","696-771")</f>
        <v>696-771</v>
      </c>
      <c r="C13" s="2" t="s">
        <v>19</v>
      </c>
      <c r="D13" s="3" t="s">
        <v>32</v>
      </c>
      <c r="E13" s="3" t="s">
        <v>26</v>
      </c>
      <c r="F13" s="9">
        <v>1059.345</v>
      </c>
      <c r="G13" s="3" t="s">
        <v>33</v>
      </c>
    </row>
    <row r="14" spans="1:7" ht="219.75" customHeight="1" x14ac:dyDescent="0.25">
      <c r="A14" s="6"/>
      <c r="B14" s="5" t="str">
        <f>HYPERLINK("http://order.orhideja.net/site/default/productpicture/?id=2252","101-506")</f>
        <v>101-506</v>
      </c>
      <c r="C14" s="2" t="s">
        <v>12</v>
      </c>
      <c r="D14" s="3" t="s">
        <v>28</v>
      </c>
      <c r="E14" s="3" t="s">
        <v>26</v>
      </c>
      <c r="F14" s="9">
        <v>1705.7250000000001</v>
      </c>
      <c r="G14" s="3" t="s">
        <v>29</v>
      </c>
    </row>
    <row r="15" spans="1:7" ht="193.5" customHeight="1" x14ac:dyDescent="0.25">
      <c r="B15" s="2" t="str">
        <f>HYPERLINK("http://order.orhideja.net/site/default/productpicture/?id=2080","694-506")</f>
        <v>694-506</v>
      </c>
      <c r="C15" s="2" t="s">
        <v>34</v>
      </c>
      <c r="D15" s="3" t="s">
        <v>30</v>
      </c>
      <c r="E15" s="3" t="s">
        <v>26</v>
      </c>
      <c r="F15" s="9">
        <v>1068.3225</v>
      </c>
      <c r="G15" s="3" t="s">
        <v>31</v>
      </c>
    </row>
    <row r="16" spans="1:7" ht="168" customHeight="1" x14ac:dyDescent="0.25">
      <c r="A16" s="6"/>
      <c r="B16" s="5" t="str">
        <f>HYPERLINK("http://order.orhideja.net/site/default/productpicture/?id=2253","696-506")</f>
        <v>696-506</v>
      </c>
      <c r="C16" s="2" t="s">
        <v>19</v>
      </c>
      <c r="D16" s="3" t="s">
        <v>32</v>
      </c>
      <c r="E16" s="3" t="s">
        <v>26</v>
      </c>
      <c r="F16" s="9">
        <v>1059.345</v>
      </c>
      <c r="G16" s="3" t="s">
        <v>33</v>
      </c>
    </row>
    <row r="17" spans="1:7" ht="234.75" customHeight="1" x14ac:dyDescent="0.25">
      <c r="B17" s="2" t="str">
        <f>HYPERLINK("http://order.orhideja.net/site/default/productpicture/?id=1932","107-267")</f>
        <v>107-267</v>
      </c>
      <c r="C17" s="2" t="s">
        <v>12</v>
      </c>
      <c r="D17" s="3" t="s">
        <v>13</v>
      </c>
      <c r="E17" s="7" t="s">
        <v>108</v>
      </c>
      <c r="F17" s="9">
        <v>1957.095</v>
      </c>
      <c r="G17" s="3" t="s">
        <v>15</v>
      </c>
    </row>
    <row r="18" spans="1:7" ht="207" customHeight="1" x14ac:dyDescent="0.25">
      <c r="A18" s="6"/>
      <c r="B18" s="5" t="str">
        <f>HYPERLINK("http://order.orhideja.net/site/default/productpicture/?id=1933","114-267")</f>
        <v>114-267</v>
      </c>
      <c r="C18" s="2" t="s">
        <v>36</v>
      </c>
      <c r="D18" s="3" t="s">
        <v>37</v>
      </c>
      <c r="E18" s="3" t="s">
        <v>35</v>
      </c>
      <c r="F18" s="9">
        <v>2064.8249999999998</v>
      </c>
      <c r="G18" s="3" t="s">
        <v>38</v>
      </c>
    </row>
    <row r="19" spans="1:7" ht="234" customHeight="1" x14ac:dyDescent="0.25">
      <c r="A19" s="6"/>
      <c r="B19" s="5" t="str">
        <f>HYPERLINK("http://order.orhideja.net/site/default/productpicture/?id=2062","587-267")</f>
        <v>587-267</v>
      </c>
      <c r="C19" s="2" t="s">
        <v>36</v>
      </c>
      <c r="D19" s="3" t="s">
        <v>39</v>
      </c>
      <c r="E19" s="3" t="s">
        <v>35</v>
      </c>
      <c r="F19" s="9">
        <v>1723.68</v>
      </c>
      <c r="G19" s="3" t="s">
        <v>40</v>
      </c>
    </row>
    <row r="20" spans="1:7" ht="228.75" customHeight="1" x14ac:dyDescent="0.25">
      <c r="A20" s="6"/>
      <c r="B20" s="5" t="str">
        <f>HYPERLINK("http://order.orhideja.net/site/default/productpicture/?id=2063","557-267")</f>
        <v>557-267</v>
      </c>
      <c r="C20" s="2" t="s">
        <v>36</v>
      </c>
      <c r="D20" s="3" t="s">
        <v>41</v>
      </c>
      <c r="E20" s="3" t="s">
        <v>35</v>
      </c>
      <c r="F20" s="9">
        <v>1597.9949999999999</v>
      </c>
      <c r="G20" s="3" t="s">
        <v>38</v>
      </c>
    </row>
    <row r="21" spans="1:7" ht="221.25" customHeight="1" x14ac:dyDescent="0.25">
      <c r="A21" s="6"/>
      <c r="B21" s="5" t="str">
        <f>HYPERLINK("http://order.orhideja.net/site/default/productpicture/?id=2189","130-267")</f>
        <v>130-267</v>
      </c>
      <c r="C21" s="2" t="s">
        <v>42</v>
      </c>
      <c r="D21" s="3" t="s">
        <v>43</v>
      </c>
      <c r="E21" s="3" t="s">
        <v>35</v>
      </c>
      <c r="F21" s="9">
        <v>1723.68</v>
      </c>
      <c r="G21" s="3" t="s">
        <v>44</v>
      </c>
    </row>
    <row r="22" spans="1:7" ht="216.75" customHeight="1" x14ac:dyDescent="0.25">
      <c r="A22" s="6"/>
      <c r="B22" s="5" t="str">
        <f>HYPERLINK("http://order.orhideja.net/site/default/productpicture/?id=2190","801-267")</f>
        <v>801-267</v>
      </c>
      <c r="C22" s="2" t="s">
        <v>7</v>
      </c>
      <c r="D22" s="3" t="s">
        <v>11</v>
      </c>
      <c r="E22" s="3" t="s">
        <v>35</v>
      </c>
      <c r="F22" s="9">
        <v>1597.9949999999999</v>
      </c>
      <c r="G22" s="3" t="s">
        <v>10</v>
      </c>
    </row>
    <row r="23" spans="1:7" ht="207" customHeight="1" x14ac:dyDescent="0.25">
      <c r="A23" s="6"/>
      <c r="B23" s="5" t="str">
        <f>HYPERLINK("http://order.orhideja.net/site/default/productpicture/?id=2191","575-267")</f>
        <v>575-267</v>
      </c>
      <c r="C23" s="2" t="s">
        <v>12</v>
      </c>
      <c r="D23" s="3" t="s">
        <v>45</v>
      </c>
      <c r="E23" s="3" t="s">
        <v>35</v>
      </c>
      <c r="F23" s="9">
        <v>1427.4224999999999</v>
      </c>
      <c r="G23" s="3" t="s">
        <v>46</v>
      </c>
    </row>
    <row r="24" spans="1:7" ht="213.75" customHeight="1" x14ac:dyDescent="0.25">
      <c r="A24" s="6"/>
      <c r="B24" s="5" t="str">
        <f>HYPERLINK("http://order.orhideja.net/site/default/productpicture/?id=1934","246-267")</f>
        <v>246-267</v>
      </c>
      <c r="C24" s="2" t="s">
        <v>16</v>
      </c>
      <c r="D24" s="3" t="s">
        <v>17</v>
      </c>
      <c r="E24" s="3" t="s">
        <v>35</v>
      </c>
      <c r="F24" s="9">
        <v>1131.165</v>
      </c>
      <c r="G24" s="3" t="s">
        <v>18</v>
      </c>
    </row>
    <row r="25" spans="1:7" ht="187.5" customHeight="1" x14ac:dyDescent="0.25">
      <c r="A25" s="6"/>
      <c r="B25" s="5" t="str">
        <f>HYPERLINK("http://order.orhideja.net/site/default/productpicture/?id=1935","733-267")</f>
        <v>733-267</v>
      </c>
      <c r="C25" s="2" t="s">
        <v>19</v>
      </c>
      <c r="D25" s="3" t="s">
        <v>47</v>
      </c>
      <c r="E25" s="3" t="s">
        <v>35</v>
      </c>
      <c r="F25" s="9">
        <v>1023.4349999999999</v>
      </c>
      <c r="G25" s="3" t="s">
        <v>21</v>
      </c>
    </row>
    <row r="26" spans="1:7" ht="234.75" customHeight="1" x14ac:dyDescent="0.25">
      <c r="A26" s="6"/>
      <c r="B26" s="5" t="str">
        <f>HYPERLINK("http://order.orhideja.net/site/default/productpicture/?id=2199","293-267")</f>
        <v>293-267</v>
      </c>
      <c r="C26" s="2" t="s">
        <v>22</v>
      </c>
      <c r="D26" s="3" t="s">
        <v>23</v>
      </c>
      <c r="E26" s="3" t="s">
        <v>35</v>
      </c>
      <c r="F26" s="9">
        <v>942.63749999999993</v>
      </c>
      <c r="G26" s="3" t="s">
        <v>24</v>
      </c>
    </row>
    <row r="27" spans="1:7" ht="247.5" customHeight="1" x14ac:dyDescent="0.25">
      <c r="A27" s="6"/>
      <c r="B27" s="5" t="str">
        <f>HYPERLINK("http://order.orhideja.net/site/default/productpicture/?id=1211","812-437")</f>
        <v>812-437</v>
      </c>
      <c r="C27" s="2" t="s">
        <v>48</v>
      </c>
      <c r="D27" s="3" t="s">
        <v>49</v>
      </c>
      <c r="E27" s="3" t="s">
        <v>50</v>
      </c>
      <c r="F27" s="9">
        <v>3142.125</v>
      </c>
      <c r="G27" s="3" t="s">
        <v>51</v>
      </c>
    </row>
    <row r="28" spans="1:7" ht="237" customHeight="1" x14ac:dyDescent="0.25">
      <c r="A28" s="6"/>
      <c r="B28" s="5" t="str">
        <f>HYPERLINK("http://order.orhideja.net/site/default/productpicture/?id=1890","182-437")</f>
        <v>182-437</v>
      </c>
      <c r="C28" s="2" t="s">
        <v>42</v>
      </c>
      <c r="D28" s="3" t="s">
        <v>52</v>
      </c>
      <c r="E28" s="3" t="s">
        <v>50</v>
      </c>
      <c r="F28" s="9">
        <v>1741.635</v>
      </c>
      <c r="G28" s="3" t="s">
        <v>53</v>
      </c>
    </row>
    <row r="29" spans="1:7" ht="228.75" customHeight="1" x14ac:dyDescent="0.25">
      <c r="A29" s="6"/>
      <c r="B29" s="5" t="str">
        <f>HYPERLINK("http://order.orhideja.net/site/default/productpicture/?id=963","189-437")</f>
        <v>189-437</v>
      </c>
      <c r="C29" s="2" t="s">
        <v>42</v>
      </c>
      <c r="D29" s="3" t="s">
        <v>54</v>
      </c>
      <c r="E29" s="3" t="s">
        <v>55</v>
      </c>
      <c r="F29" s="9">
        <v>1606.9724999999999</v>
      </c>
      <c r="G29" s="3" t="s">
        <v>56</v>
      </c>
    </row>
    <row r="30" spans="1:7" ht="225.75" customHeight="1" x14ac:dyDescent="0.25">
      <c r="A30" s="6"/>
      <c r="B30" s="5" t="str">
        <f>HYPERLINK("http://order.orhideja.net/site/default/productpicture/?id=741","587-437")</f>
        <v>587-437</v>
      </c>
      <c r="C30" s="2" t="s">
        <v>36</v>
      </c>
      <c r="D30" s="3" t="s">
        <v>57</v>
      </c>
      <c r="E30" s="7" t="s">
        <v>135</v>
      </c>
      <c r="F30" s="9">
        <v>1705.7250000000001</v>
      </c>
      <c r="G30" s="3" t="s">
        <v>40</v>
      </c>
    </row>
    <row r="31" spans="1:7" ht="235.5" customHeight="1" x14ac:dyDescent="0.25">
      <c r="A31" s="6"/>
      <c r="B31" s="5" t="str">
        <f>HYPERLINK("http://order.orhideja.net/site/default/productpicture/?id=1160","581-437")</f>
        <v>581-437</v>
      </c>
      <c r="C31" s="2" t="s">
        <v>42</v>
      </c>
      <c r="D31" s="3" t="s">
        <v>59</v>
      </c>
      <c r="E31" s="7" t="s">
        <v>138</v>
      </c>
      <c r="F31" s="9">
        <v>1813.4550000000002</v>
      </c>
      <c r="G31" s="3" t="s">
        <v>60</v>
      </c>
    </row>
    <row r="32" spans="1:7" ht="162.75" customHeight="1" x14ac:dyDescent="0.25">
      <c r="A32" s="6"/>
      <c r="B32" s="5" t="str">
        <f>HYPERLINK("http://order.orhideja.net/site/default/productpicture/?id=781","210-437")</f>
        <v>210-437</v>
      </c>
      <c r="C32" s="2" t="s">
        <v>19</v>
      </c>
      <c r="D32" s="3" t="s">
        <v>61</v>
      </c>
      <c r="E32" s="3" t="s">
        <v>55</v>
      </c>
      <c r="F32" s="9">
        <v>879.79499999999996</v>
      </c>
      <c r="G32" s="3" t="s">
        <v>21</v>
      </c>
    </row>
    <row r="33" spans="1:7" ht="207" customHeight="1" x14ac:dyDescent="0.25">
      <c r="A33" s="6"/>
      <c r="B33" s="5" t="str">
        <f>HYPERLINK("http://order.orhideja.net/site/default/productpicture/?id=742","201-437")</f>
        <v>201-437</v>
      </c>
      <c r="C33" s="2" t="s">
        <v>19</v>
      </c>
      <c r="D33" s="3" t="s">
        <v>19</v>
      </c>
      <c r="E33" s="3" t="s">
        <v>55</v>
      </c>
      <c r="F33" s="9">
        <v>807.97500000000002</v>
      </c>
      <c r="G33" s="3" t="s">
        <v>21</v>
      </c>
    </row>
    <row r="34" spans="1:7" ht="225.75" customHeight="1" x14ac:dyDescent="0.25">
      <c r="A34" s="6"/>
      <c r="B34" s="5" t="str">
        <f>HYPERLINK("http://order.orhideja.net/site/default/productpicture/?id=782","299-437")</f>
        <v>299-437</v>
      </c>
      <c r="C34" s="2" t="s">
        <v>22</v>
      </c>
      <c r="D34" s="3" t="s">
        <v>23</v>
      </c>
      <c r="E34" s="3" t="s">
        <v>55</v>
      </c>
      <c r="F34" s="9">
        <v>834.90750000000003</v>
      </c>
      <c r="G34" s="3" t="s">
        <v>21</v>
      </c>
    </row>
    <row r="35" spans="1:7" ht="207" customHeight="1" x14ac:dyDescent="0.25">
      <c r="A35" s="11"/>
      <c r="B35" s="12" t="str">
        <f>HYPERLINK("http://order.orhideja.net/site/default/productpicture/?id=1891","733-437")</f>
        <v>733-437</v>
      </c>
      <c r="C35" s="13" t="s">
        <v>19</v>
      </c>
      <c r="D35" s="14" t="s">
        <v>20</v>
      </c>
      <c r="E35" s="14" t="s">
        <v>55</v>
      </c>
      <c r="F35" s="15">
        <v>1014.4575</v>
      </c>
      <c r="G35" s="14" t="s">
        <v>21</v>
      </c>
    </row>
    <row r="36" spans="1:7" s="23" customFormat="1" ht="207" customHeight="1" x14ac:dyDescent="0.25">
      <c r="A36" s="19"/>
      <c r="B36" s="20" t="str">
        <f>HYPERLINK("http://order.orhideja.net/site/default/productpicture/?id=1527","646-437")</f>
        <v>646-437</v>
      </c>
      <c r="C36" s="20" t="s">
        <v>16</v>
      </c>
      <c r="D36" s="21" t="s">
        <v>17</v>
      </c>
      <c r="E36" s="21" t="s">
        <v>58</v>
      </c>
      <c r="F36" s="22">
        <v>1059.345</v>
      </c>
      <c r="G36" s="21" t="s">
        <v>18</v>
      </c>
    </row>
    <row r="37" spans="1:7" ht="241.5" customHeight="1" x14ac:dyDescent="0.25">
      <c r="A37" s="6"/>
      <c r="B37" s="24" t="str">
        <f>HYPERLINK("http://order.orhideja.net/site/default/productpicture/?id=933","557-147")</f>
        <v>557-147</v>
      </c>
      <c r="C37" s="16" t="s">
        <v>36</v>
      </c>
      <c r="D37" s="17" t="s">
        <v>41</v>
      </c>
      <c r="E37" s="17" t="s">
        <v>62</v>
      </c>
      <c r="F37" s="18">
        <v>1589.0174999999999</v>
      </c>
      <c r="G37" s="17" t="s">
        <v>38</v>
      </c>
    </row>
    <row r="38" spans="1:7" ht="222.75" customHeight="1" x14ac:dyDescent="0.25">
      <c r="A38" s="6"/>
      <c r="B38" s="5" t="str">
        <f>HYPERLINK("http://order.orhideja.net/site/default/productpicture/?id=907","558-147")</f>
        <v>558-147</v>
      </c>
      <c r="C38" s="2" t="s">
        <v>36</v>
      </c>
      <c r="D38" s="3" t="s">
        <v>63</v>
      </c>
      <c r="E38" s="3" t="s">
        <v>62</v>
      </c>
      <c r="F38" s="9">
        <v>1589.0174999999999</v>
      </c>
      <c r="G38" s="3" t="s">
        <v>64</v>
      </c>
    </row>
    <row r="39" spans="1:7" ht="224.25" customHeight="1" x14ac:dyDescent="0.25">
      <c r="A39" s="6"/>
      <c r="B39" s="5" t="str">
        <f>HYPERLINK("http://order.orhideja.net/site/default/productpicture/?id=1111","166-147")</f>
        <v>166-147</v>
      </c>
      <c r="C39" s="2" t="s">
        <v>7</v>
      </c>
      <c r="D39" s="3" t="s">
        <v>8</v>
      </c>
      <c r="E39" s="3" t="s">
        <v>62</v>
      </c>
      <c r="F39" s="9">
        <v>2091.7575000000002</v>
      </c>
      <c r="G39" s="3" t="s">
        <v>10</v>
      </c>
    </row>
    <row r="40" spans="1:7" ht="207" customHeight="1" x14ac:dyDescent="0.25">
      <c r="A40" s="6"/>
      <c r="B40" s="5" t="str">
        <f>HYPERLINK("http://order.orhideja.net/site/default/productpicture/?id=906","198-147")</f>
        <v>198-147</v>
      </c>
      <c r="C40" s="2" t="s">
        <v>36</v>
      </c>
      <c r="D40" s="3" t="s">
        <v>65</v>
      </c>
      <c r="E40" s="7" t="s">
        <v>26</v>
      </c>
      <c r="F40" s="9">
        <v>1903.2299999999998</v>
      </c>
      <c r="G40" s="3" t="s">
        <v>66</v>
      </c>
    </row>
    <row r="41" spans="1:7" ht="216.75" customHeight="1" x14ac:dyDescent="0.25">
      <c r="A41" s="6"/>
      <c r="B41" s="5" t="str">
        <f>HYPERLINK("http://order.orhideja.net/site/default/productpicture/?id=909","516-147")</f>
        <v>516-147</v>
      </c>
      <c r="C41" s="2" t="s">
        <v>12</v>
      </c>
      <c r="D41" s="3" t="s">
        <v>67</v>
      </c>
      <c r="E41" s="3" t="s">
        <v>68</v>
      </c>
      <c r="F41" s="9">
        <v>1580.04</v>
      </c>
      <c r="G41" s="3" t="s">
        <v>69</v>
      </c>
    </row>
    <row r="42" spans="1:7" ht="191.25" customHeight="1" x14ac:dyDescent="0.25">
      <c r="A42" s="6"/>
      <c r="B42" s="5" t="str">
        <f>HYPERLINK("http://order.orhideja.net/site/default/productpicture/?id=1112","624-147")</f>
        <v>624-147</v>
      </c>
      <c r="C42" s="2" t="s">
        <v>16</v>
      </c>
      <c r="D42" s="3" t="s">
        <v>17</v>
      </c>
      <c r="E42" s="3" t="s">
        <v>68</v>
      </c>
      <c r="F42" s="9">
        <v>888.77249999999992</v>
      </c>
      <c r="G42" s="3" t="s">
        <v>33</v>
      </c>
    </row>
    <row r="43" spans="1:7" ht="183" customHeight="1" x14ac:dyDescent="0.25">
      <c r="B43" s="2" t="str">
        <f>HYPERLINK("http://order.orhideja.net/site/default/productpicture/?id=859","289-147")</f>
        <v>289-147</v>
      </c>
      <c r="C43" s="2" t="s">
        <v>22</v>
      </c>
      <c r="D43" s="3" t="s">
        <v>70</v>
      </c>
      <c r="E43" s="3" t="s">
        <v>68</v>
      </c>
      <c r="F43" s="9">
        <v>933.66</v>
      </c>
      <c r="G43" s="3" t="s">
        <v>24</v>
      </c>
    </row>
    <row r="44" spans="1:7" ht="228" customHeight="1" x14ac:dyDescent="0.25">
      <c r="A44" s="6"/>
      <c r="B44" s="5" t="str">
        <f>HYPERLINK("http://order.orhideja.net/site/default/productpicture/?id=1685","103-000")</f>
        <v>103-000</v>
      </c>
      <c r="C44" s="2" t="s">
        <v>12</v>
      </c>
      <c r="D44" s="3" t="s">
        <v>71</v>
      </c>
      <c r="E44" s="7" t="s">
        <v>132</v>
      </c>
      <c r="F44" s="9">
        <v>1678.7924999999998</v>
      </c>
      <c r="G44" s="3" t="s">
        <v>27</v>
      </c>
    </row>
    <row r="45" spans="1:7" ht="219.75" customHeight="1" x14ac:dyDescent="0.25">
      <c r="A45" s="6"/>
      <c r="B45" s="5" t="str">
        <f>HYPERLINK("http://order.orhideja.net/site/default/productpicture/?id=1923","653-000")</f>
        <v>653-000</v>
      </c>
      <c r="C45" s="2" t="s">
        <v>16</v>
      </c>
      <c r="D45" s="3" t="s">
        <v>73</v>
      </c>
      <c r="E45" s="3" t="s">
        <v>72</v>
      </c>
      <c r="F45" s="9">
        <v>987.52499999999998</v>
      </c>
      <c r="G45" s="3" t="s">
        <v>31</v>
      </c>
    </row>
    <row r="46" spans="1:7" ht="191.25" customHeight="1" x14ac:dyDescent="0.25">
      <c r="A46" s="6"/>
      <c r="B46" s="5" t="str">
        <f>HYPERLINK("http://order.orhideja.net/site/default/productpicture/?id=1686","655-000")</f>
        <v>655-000</v>
      </c>
      <c r="C46" s="2" t="s">
        <v>19</v>
      </c>
      <c r="D46" s="3" t="s">
        <v>20</v>
      </c>
      <c r="E46" s="3" t="s">
        <v>74</v>
      </c>
      <c r="F46" s="9">
        <v>1050.3674999999998</v>
      </c>
      <c r="G46" s="3" t="s">
        <v>75</v>
      </c>
    </row>
    <row r="47" spans="1:7" ht="193.5" customHeight="1" x14ac:dyDescent="0.25">
      <c r="A47" s="6"/>
      <c r="B47" s="5" t="str">
        <f>HYPERLINK("http://order.orhideja.net/site/default/productpicture/?id=1687","656-000")</f>
        <v>656-000</v>
      </c>
      <c r="C47" s="2" t="s">
        <v>16</v>
      </c>
      <c r="D47" s="3" t="s">
        <v>17</v>
      </c>
      <c r="E47" s="3" t="s">
        <v>74</v>
      </c>
      <c r="F47" s="9">
        <v>1131.165</v>
      </c>
      <c r="G47" s="3" t="s">
        <v>75</v>
      </c>
    </row>
    <row r="48" spans="1:7" ht="228.75" customHeight="1" x14ac:dyDescent="0.25">
      <c r="A48" s="6"/>
      <c r="B48" s="5" t="str">
        <f>HYPERLINK("http://order.orhideja.net/site/default/productpicture/?id=1209","164-148")</f>
        <v>164-148</v>
      </c>
      <c r="C48" s="2" t="s">
        <v>76</v>
      </c>
      <c r="D48" s="3" t="s">
        <v>77</v>
      </c>
      <c r="E48" s="3" t="s">
        <v>26</v>
      </c>
      <c r="F48" s="9">
        <v>1508.22</v>
      </c>
      <c r="G48" s="3" t="s">
        <v>78</v>
      </c>
    </row>
    <row r="49" spans="1:7" ht="196.5" customHeight="1" x14ac:dyDescent="0.25">
      <c r="A49" s="6"/>
      <c r="B49" s="5" t="str">
        <f>HYPERLINK("http://order.orhideja.net/site/default/productpicture/?id=511","241-148")</f>
        <v>241-148</v>
      </c>
      <c r="C49" s="2" t="s">
        <v>79</v>
      </c>
      <c r="D49" s="3" t="s">
        <v>80</v>
      </c>
      <c r="E49" s="3" t="s">
        <v>26</v>
      </c>
      <c r="F49" s="9">
        <v>807.97500000000002</v>
      </c>
      <c r="G49" s="3" t="s">
        <v>24</v>
      </c>
    </row>
    <row r="50" spans="1:7" ht="188.25" customHeight="1" x14ac:dyDescent="0.25">
      <c r="A50" s="6"/>
      <c r="B50" s="5" t="str">
        <f>HYPERLINK("http://order.orhideja.net/site/default/productpicture/?id=515","710-148")</f>
        <v>710-148</v>
      </c>
      <c r="C50" s="2" t="s">
        <v>19</v>
      </c>
      <c r="D50" s="3" t="s">
        <v>61</v>
      </c>
      <c r="E50" s="3" t="s">
        <v>26</v>
      </c>
      <c r="F50" s="9">
        <v>924.6825</v>
      </c>
      <c r="G50" s="3" t="s">
        <v>21</v>
      </c>
    </row>
    <row r="51" spans="1:7" ht="190.5" customHeight="1" x14ac:dyDescent="0.25">
      <c r="A51" s="6"/>
      <c r="B51" s="5" t="str">
        <f>HYPERLINK("http://order.orhideja.net/site/default/productpicture/?id=2181","255-991")</f>
        <v>255-991</v>
      </c>
      <c r="C51" s="2" t="s">
        <v>16</v>
      </c>
      <c r="D51" s="3" t="s">
        <v>81</v>
      </c>
      <c r="E51" s="3" t="s">
        <v>50</v>
      </c>
      <c r="F51" s="9">
        <v>1005.4799999999999</v>
      </c>
      <c r="G51" s="3" t="s">
        <v>21</v>
      </c>
    </row>
    <row r="52" spans="1:7" ht="230.25" customHeight="1" x14ac:dyDescent="0.25">
      <c r="A52" s="6"/>
      <c r="B52" s="5" t="str">
        <f>HYPERLINK("http://order.orhideja.net/site/default/productpicture/?id=2182","695-991")</f>
        <v>695-991</v>
      </c>
      <c r="C52" s="2" t="s">
        <v>16</v>
      </c>
      <c r="D52" s="3" t="s">
        <v>82</v>
      </c>
      <c r="E52" s="3" t="s">
        <v>50</v>
      </c>
      <c r="F52" s="9">
        <v>888.77249999999992</v>
      </c>
      <c r="G52" s="3" t="s">
        <v>18</v>
      </c>
    </row>
    <row r="53" spans="1:7" ht="177.75" customHeight="1" x14ac:dyDescent="0.25">
      <c r="B53" s="2" t="str">
        <f>HYPERLINK("http://order.orhideja.net/site/default/productpicture/?id=2183","638-991")</f>
        <v>638-991</v>
      </c>
      <c r="C53" s="2" t="s">
        <v>79</v>
      </c>
      <c r="D53" s="3" t="s">
        <v>79</v>
      </c>
      <c r="E53" s="3" t="s">
        <v>50</v>
      </c>
      <c r="F53" s="9">
        <v>772.06499999999994</v>
      </c>
      <c r="G53" s="3" t="s">
        <v>24</v>
      </c>
    </row>
    <row r="54" spans="1:7" ht="235.5" customHeight="1" x14ac:dyDescent="0.25">
      <c r="A54" s="6"/>
      <c r="B54" s="25" t="str">
        <f>HYPERLINK("http://order.orhideja.net/site/default/productpicture/?id=150","531-007")</f>
        <v>531-007</v>
      </c>
      <c r="C54" s="2" t="s">
        <v>83</v>
      </c>
      <c r="D54" s="3" t="s">
        <v>84</v>
      </c>
      <c r="E54" s="7" t="s">
        <v>26</v>
      </c>
      <c r="F54" s="9">
        <v>1409.4675</v>
      </c>
      <c r="G54" s="3" t="s">
        <v>44</v>
      </c>
    </row>
    <row r="55" spans="1:7" ht="191.25" customHeight="1" x14ac:dyDescent="0.25">
      <c r="A55" s="6"/>
      <c r="B55" s="5" t="str">
        <f>HYPERLINK("http://order.orhideja.net/site/default/productpicture/?id=333","231-007")</f>
        <v>231-007</v>
      </c>
      <c r="C55" s="2" t="s">
        <v>19</v>
      </c>
      <c r="D55" s="3" t="s">
        <v>85</v>
      </c>
      <c r="E55" s="3" t="s">
        <v>50</v>
      </c>
      <c r="F55" s="9">
        <v>772.06499999999994</v>
      </c>
      <c r="G55" s="3" t="s">
        <v>33</v>
      </c>
    </row>
    <row r="56" spans="1:7" ht="207" customHeight="1" x14ac:dyDescent="0.25">
      <c r="A56" s="6"/>
      <c r="B56" s="5" t="str">
        <f>HYPERLINK("http://order.orhideja.net/site/default/productpicture/?id=1528","681-007")</f>
        <v>681-007</v>
      </c>
      <c r="C56" s="2" t="s">
        <v>16</v>
      </c>
      <c r="D56" s="3" t="s">
        <v>86</v>
      </c>
      <c r="E56" s="3" t="s">
        <v>50</v>
      </c>
      <c r="F56" s="9">
        <v>1005.4799999999999</v>
      </c>
      <c r="G56" s="3" t="s">
        <v>18</v>
      </c>
    </row>
    <row r="57" spans="1:7" ht="192.75" customHeight="1" x14ac:dyDescent="0.25">
      <c r="A57" s="6"/>
      <c r="B57" s="5" t="str">
        <f>HYPERLINK("http://order.orhideja.net/site/default/productpicture/?id=1529","686-007")</f>
        <v>686-007</v>
      </c>
      <c r="C57" s="2" t="s">
        <v>16</v>
      </c>
      <c r="D57" s="3" t="s">
        <v>87</v>
      </c>
      <c r="E57" s="3" t="s">
        <v>50</v>
      </c>
      <c r="F57" s="9">
        <v>709.22249999999997</v>
      </c>
      <c r="G57" s="3" t="s">
        <v>21</v>
      </c>
    </row>
    <row r="58" spans="1:7" ht="163.5" customHeight="1" x14ac:dyDescent="0.25">
      <c r="A58" s="6"/>
      <c r="B58" s="5" t="str">
        <f>HYPERLINK("http://order.orhideja.net/site/default/productpicture/?id=332","638-007")</f>
        <v>638-007</v>
      </c>
      <c r="C58" s="2" t="s">
        <v>79</v>
      </c>
      <c r="D58" s="3" t="s">
        <v>88</v>
      </c>
      <c r="E58" s="3" t="s">
        <v>50</v>
      </c>
      <c r="F58" s="9">
        <v>664.33500000000004</v>
      </c>
      <c r="G58" s="3" t="s">
        <v>24</v>
      </c>
    </row>
    <row r="59" spans="1:7" ht="223.5" customHeight="1" x14ac:dyDescent="0.25">
      <c r="A59" s="6"/>
      <c r="B59" s="5" t="str">
        <f>HYPERLINK("http://order.orhideja.net/site/default/productpicture/?id=1321","561-787")</f>
        <v>561-787</v>
      </c>
      <c r="C59" s="2" t="s">
        <v>12</v>
      </c>
      <c r="D59" s="3" t="s">
        <v>89</v>
      </c>
      <c r="E59" s="3" t="s">
        <v>50</v>
      </c>
      <c r="F59" s="9">
        <v>1741.635</v>
      </c>
      <c r="G59" s="3" t="s">
        <v>90</v>
      </c>
    </row>
    <row r="60" spans="1:7" ht="177" customHeight="1" x14ac:dyDescent="0.25">
      <c r="A60" s="6"/>
      <c r="B60" s="5" t="str">
        <f>HYPERLINK("http://order.orhideja.net/site/default/productpicture/?id=1322","225-787")</f>
        <v>225-787</v>
      </c>
      <c r="C60" s="2" t="s">
        <v>16</v>
      </c>
      <c r="D60" s="3" t="s">
        <v>91</v>
      </c>
      <c r="E60" s="3" t="s">
        <v>50</v>
      </c>
      <c r="F60" s="9">
        <v>915.70500000000004</v>
      </c>
      <c r="G60" s="3" t="s">
        <v>92</v>
      </c>
    </row>
    <row r="61" spans="1:7" ht="222" customHeight="1" x14ac:dyDescent="0.25">
      <c r="A61" s="6"/>
      <c r="B61" s="5" t="str">
        <f>HYPERLINK("http://order.orhideja.net/site/default/productpicture/?id=187","535-146")</f>
        <v>535-146</v>
      </c>
      <c r="C61" s="2" t="s">
        <v>12</v>
      </c>
      <c r="D61" s="3" t="s">
        <v>93</v>
      </c>
      <c r="E61" s="3" t="s">
        <v>94</v>
      </c>
      <c r="F61" s="9">
        <v>1606.9724999999999</v>
      </c>
      <c r="G61" s="3" t="s">
        <v>95</v>
      </c>
    </row>
    <row r="62" spans="1:7" ht="188.25" customHeight="1" x14ac:dyDescent="0.25">
      <c r="A62" s="6"/>
      <c r="B62" s="5" t="str">
        <f>HYPERLINK("http://order.orhideja.net/site/default/productpicture/?id=1760","260-146")</f>
        <v>260-146</v>
      </c>
      <c r="C62" s="2" t="s">
        <v>16</v>
      </c>
      <c r="D62" s="3" t="s">
        <v>96</v>
      </c>
      <c r="E62" s="3" t="s">
        <v>94</v>
      </c>
      <c r="F62" s="9">
        <v>951.6149999999999</v>
      </c>
      <c r="G62" s="3" t="s">
        <v>31</v>
      </c>
    </row>
    <row r="63" spans="1:7" ht="216" customHeight="1" x14ac:dyDescent="0.25">
      <c r="A63" s="6"/>
      <c r="B63" s="5" t="str">
        <f>HYPERLINK("http://order.orhideja.net/site/default/productpicture/?id=1493","161-000")</f>
        <v>161-000</v>
      </c>
      <c r="C63" s="2" t="s">
        <v>42</v>
      </c>
      <c r="D63" s="3" t="s">
        <v>97</v>
      </c>
      <c r="E63" s="3" t="s">
        <v>50</v>
      </c>
      <c r="F63" s="9">
        <v>2028.915</v>
      </c>
      <c r="G63" s="3" t="s">
        <v>98</v>
      </c>
    </row>
    <row r="64" spans="1:7" ht="207" customHeight="1" x14ac:dyDescent="0.25">
      <c r="A64" s="6"/>
      <c r="B64" s="5" t="str">
        <f>HYPERLINK("http://order.orhideja.net/site/default/productpicture/?id=987","180-000")</f>
        <v>180-000</v>
      </c>
      <c r="C64" s="2" t="s">
        <v>42</v>
      </c>
      <c r="D64" s="3" t="s">
        <v>99</v>
      </c>
      <c r="E64" s="3" t="s">
        <v>50</v>
      </c>
      <c r="F64" s="9">
        <v>1606.9724999999999</v>
      </c>
      <c r="G64" s="3" t="s">
        <v>53</v>
      </c>
    </row>
    <row r="65" spans="1:7" ht="229.5" customHeight="1" x14ac:dyDescent="0.25">
      <c r="A65" s="6"/>
      <c r="B65" s="5" t="str">
        <f>HYPERLINK("http://order.orhideja.net/site/default/productpicture/?id=913","181-000")</f>
        <v>181-000</v>
      </c>
      <c r="C65" s="2" t="s">
        <v>42</v>
      </c>
      <c r="D65" s="3" t="s">
        <v>100</v>
      </c>
      <c r="E65" s="3" t="s">
        <v>50</v>
      </c>
      <c r="F65" s="9">
        <v>1463.3325</v>
      </c>
      <c r="G65" s="3" t="s">
        <v>44</v>
      </c>
    </row>
    <row r="66" spans="1:7" ht="190.5" customHeight="1" x14ac:dyDescent="0.25">
      <c r="A66" s="6"/>
      <c r="B66" s="5" t="str">
        <f>HYPERLINK("http://order.orhideja.net/site/default/productpicture/?id=357","231-000")</f>
        <v>231-000</v>
      </c>
      <c r="C66" s="2" t="s">
        <v>19</v>
      </c>
      <c r="D66" s="3" t="s">
        <v>85</v>
      </c>
      <c r="E66" s="3" t="s">
        <v>50</v>
      </c>
      <c r="F66" s="9">
        <v>709.22249999999997</v>
      </c>
      <c r="G66" s="3" t="s">
        <v>18</v>
      </c>
    </row>
    <row r="67" spans="1:7" ht="228.75" customHeight="1" x14ac:dyDescent="0.25">
      <c r="A67" s="6"/>
      <c r="B67" s="5" t="str">
        <f>HYPERLINK("http://order.orhideja.net/site/default/productpicture/?id=171","180-208")</f>
        <v>180-208</v>
      </c>
      <c r="C67" s="2" t="s">
        <v>42</v>
      </c>
      <c r="D67" s="3" t="s">
        <v>54</v>
      </c>
      <c r="E67" s="7" t="s">
        <v>133</v>
      </c>
      <c r="F67" s="9">
        <v>1678.7924999999998</v>
      </c>
      <c r="G67" s="3" t="s">
        <v>53</v>
      </c>
    </row>
    <row r="68" spans="1:7" ht="225.75" customHeight="1" x14ac:dyDescent="0.25">
      <c r="A68" s="6"/>
      <c r="B68" s="5" t="str">
        <f>HYPERLINK("http://order.orhideja.net/site/default/productpicture/?id=156","116-208")</f>
        <v>116-208</v>
      </c>
      <c r="C68" s="2" t="s">
        <v>102</v>
      </c>
      <c r="D68" s="3" t="s">
        <v>103</v>
      </c>
      <c r="E68" s="7" t="s">
        <v>134</v>
      </c>
      <c r="F68" s="9">
        <v>1382.5350000000001</v>
      </c>
      <c r="G68" s="3" t="s">
        <v>104</v>
      </c>
    </row>
    <row r="69" spans="1:7" ht="216" customHeight="1" x14ac:dyDescent="0.25">
      <c r="A69" s="6"/>
      <c r="B69" s="5" t="str">
        <f>HYPERLINK("http://order.orhideja.net/site/default/productpicture/?id=1924","652-208")</f>
        <v>652-208</v>
      </c>
      <c r="C69" s="2" t="s">
        <v>16</v>
      </c>
      <c r="D69" s="3" t="s">
        <v>73</v>
      </c>
      <c r="E69" s="3" t="s">
        <v>50</v>
      </c>
      <c r="F69" s="9">
        <v>969.57</v>
      </c>
      <c r="G69" s="3" t="s">
        <v>31</v>
      </c>
    </row>
    <row r="70" spans="1:7" ht="197.25" customHeight="1" x14ac:dyDescent="0.25">
      <c r="A70" s="6"/>
      <c r="B70" s="5" t="str">
        <f>HYPERLINK("http://order.orhideja.net/site/default/productpicture/?id=164","613-208")</f>
        <v>613-208</v>
      </c>
      <c r="C70" s="2" t="s">
        <v>16</v>
      </c>
      <c r="D70" s="3" t="s">
        <v>105</v>
      </c>
      <c r="E70" s="3" t="s">
        <v>101</v>
      </c>
      <c r="F70" s="9">
        <v>933.66</v>
      </c>
      <c r="G70" s="3" t="s">
        <v>18</v>
      </c>
    </row>
    <row r="71" spans="1:7" ht="186.75" customHeight="1" x14ac:dyDescent="0.25">
      <c r="A71" s="6"/>
      <c r="B71" s="5" t="str">
        <f>HYPERLINK("http://order.orhideja.net/site/default/productpicture/?id=1487","213-208")</f>
        <v>213-208</v>
      </c>
      <c r="C71" s="2" t="s">
        <v>106</v>
      </c>
      <c r="D71" s="3" t="s">
        <v>106</v>
      </c>
      <c r="E71" s="3" t="s">
        <v>101</v>
      </c>
      <c r="F71" s="9">
        <v>852.86250000000007</v>
      </c>
      <c r="G71" s="3" t="s">
        <v>33</v>
      </c>
    </row>
    <row r="72" spans="1:7" ht="189" customHeight="1" x14ac:dyDescent="0.25">
      <c r="A72" s="6"/>
      <c r="B72" s="5" t="str">
        <f>HYPERLINK("http://order.orhideja.net/site/default/productpicture/?id=154","236-208")</f>
        <v>236-208</v>
      </c>
      <c r="C72" s="2" t="s">
        <v>79</v>
      </c>
      <c r="D72" s="3" t="s">
        <v>88</v>
      </c>
      <c r="E72" s="3" t="s">
        <v>101</v>
      </c>
      <c r="F72" s="9">
        <v>790.02</v>
      </c>
      <c r="G72" s="3" t="s">
        <v>24</v>
      </c>
    </row>
    <row r="73" spans="1:7" ht="162" customHeight="1" x14ac:dyDescent="0.25">
      <c r="A73" s="6"/>
      <c r="B73" s="5" t="str">
        <f>HYPERLINK("http://order.orhideja.net/site/default/productpicture/?id=159","210-208")</f>
        <v>210-208</v>
      </c>
      <c r="C73" s="2" t="s">
        <v>19</v>
      </c>
      <c r="D73" s="3" t="s">
        <v>85</v>
      </c>
      <c r="E73" s="3" t="s">
        <v>101</v>
      </c>
      <c r="F73" s="9">
        <v>915.70500000000004</v>
      </c>
      <c r="G73" s="3" t="s">
        <v>21</v>
      </c>
    </row>
    <row r="74" spans="1:7" ht="255" customHeight="1" x14ac:dyDescent="0.25">
      <c r="A74" s="6"/>
      <c r="B74" s="5" t="str">
        <f>HYPERLINK("http://order.orhideja.net/site/default/productpicture/?id=2081","952-000")</f>
        <v>952-000</v>
      </c>
      <c r="C74" s="2" t="s">
        <v>107</v>
      </c>
      <c r="D74" s="3" t="s">
        <v>110</v>
      </c>
      <c r="E74" s="3" t="s">
        <v>108</v>
      </c>
      <c r="F74" s="9">
        <v>1939.14</v>
      </c>
      <c r="G74" s="3" t="s">
        <v>109</v>
      </c>
    </row>
    <row r="75" spans="1:7" ht="229.5" customHeight="1" x14ac:dyDescent="0.25">
      <c r="A75" s="6"/>
      <c r="B75" s="5" t="str">
        <f>HYPERLINK("http://order.orhideja.net/site/default/productpicture/?id=2082","953-000")</f>
        <v>953-000</v>
      </c>
      <c r="C75" s="2" t="s">
        <v>107</v>
      </c>
      <c r="D75" s="3" t="s">
        <v>111</v>
      </c>
      <c r="E75" s="3" t="s">
        <v>108</v>
      </c>
      <c r="F75" s="9">
        <v>1939.14</v>
      </c>
      <c r="G75" s="3" t="s">
        <v>109</v>
      </c>
    </row>
    <row r="76" spans="1:7" ht="231.75" customHeight="1" x14ac:dyDescent="0.25">
      <c r="A76" s="6"/>
      <c r="B76" s="5" t="str">
        <f>HYPERLINK("http://order.orhideja.net/site/default/productpicture/?id=193","904-000")</f>
        <v>904-000</v>
      </c>
      <c r="C76" s="2" t="s">
        <v>34</v>
      </c>
      <c r="D76" s="3" t="s">
        <v>112</v>
      </c>
      <c r="E76" s="3" t="s">
        <v>113</v>
      </c>
      <c r="F76" s="9">
        <v>754.11</v>
      </c>
      <c r="G76" s="3" t="s">
        <v>114</v>
      </c>
    </row>
    <row r="77" spans="1:7" ht="165.75" customHeight="1" x14ac:dyDescent="0.25">
      <c r="B77" s="2" t="str">
        <f>HYPERLINK("http://order.orhideja.net/site/default/productpicture/?id=194","905-000")</f>
        <v>905-000</v>
      </c>
      <c r="C77" s="2" t="s">
        <v>16</v>
      </c>
      <c r="D77" s="3" t="s">
        <v>115</v>
      </c>
      <c r="E77" s="3" t="s">
        <v>113</v>
      </c>
      <c r="F77" s="9">
        <v>951.6149999999999</v>
      </c>
      <c r="G77" s="3" t="s">
        <v>116</v>
      </c>
    </row>
    <row r="78" spans="1:7" ht="227.25" customHeight="1" x14ac:dyDescent="0.25">
      <c r="B78" s="2" t="str">
        <f>HYPERLINK("http://order.orhideja.net/site/default/productpicture/?id=196","968-000")</f>
        <v>968-000</v>
      </c>
      <c r="C78" s="2" t="s">
        <v>16</v>
      </c>
      <c r="D78" s="3" t="s">
        <v>117</v>
      </c>
      <c r="E78" s="3" t="s">
        <v>118</v>
      </c>
      <c r="F78" s="9">
        <v>1068.3225</v>
      </c>
      <c r="G78" s="3" t="s">
        <v>109</v>
      </c>
    </row>
    <row r="79" spans="1:7" ht="160.5" customHeight="1" x14ac:dyDescent="0.25">
      <c r="A79" s="6"/>
      <c r="B79" s="5" t="str">
        <f>HYPERLINK("http://order.orhideja.net/site/default/productpicture/?id=195","969-000")</f>
        <v>969-000</v>
      </c>
      <c r="C79" s="2" t="s">
        <v>16</v>
      </c>
      <c r="D79" s="3" t="s">
        <v>119</v>
      </c>
      <c r="E79" s="3" t="s">
        <v>120</v>
      </c>
      <c r="F79" s="9">
        <v>1247.8724999999999</v>
      </c>
      <c r="G79" s="3" t="s">
        <v>33</v>
      </c>
    </row>
    <row r="80" spans="1:7" ht="223.5" customHeight="1" x14ac:dyDescent="0.25">
      <c r="A80" s="6"/>
      <c r="B80" s="5" t="str">
        <f>HYPERLINK("http://order.orhideja.net/site/default/productpicture/?id=726","969-470")</f>
        <v>969-470</v>
      </c>
      <c r="C80" s="2" t="s">
        <v>16</v>
      </c>
      <c r="D80" s="3" t="s">
        <v>121</v>
      </c>
      <c r="E80" s="3" t="s">
        <v>26</v>
      </c>
      <c r="F80" s="9">
        <v>1122.1875</v>
      </c>
      <c r="G80" s="3" t="s">
        <v>33</v>
      </c>
    </row>
    <row r="81" spans="1:7" ht="229.5" customHeight="1" x14ac:dyDescent="0.25">
      <c r="A81" s="6"/>
      <c r="B81" s="5" t="str">
        <f>HYPERLINK("http://order.orhideja.net/site/default/productpicture/?id=199","909-000")</f>
        <v>909-000</v>
      </c>
      <c r="C81" s="2" t="s">
        <v>122</v>
      </c>
      <c r="D81" s="3" t="s">
        <v>123</v>
      </c>
      <c r="E81" s="3" t="s">
        <v>124</v>
      </c>
      <c r="F81" s="9">
        <v>1966.0725</v>
      </c>
      <c r="G81" s="3" t="s">
        <v>75</v>
      </c>
    </row>
    <row r="82" spans="1:7" ht="232.5" customHeight="1" x14ac:dyDescent="0.25">
      <c r="A82" s="6"/>
      <c r="B82" s="5" t="str">
        <f>HYPERLINK("http://order.orhideja.net/site/default/productpicture/?id=364","916-000")</f>
        <v>916-000</v>
      </c>
      <c r="C82" s="2" t="s">
        <v>125</v>
      </c>
      <c r="D82" s="3" t="s">
        <v>126</v>
      </c>
      <c r="E82" s="3" t="s">
        <v>94</v>
      </c>
      <c r="F82" s="9">
        <v>3402.4724999999999</v>
      </c>
      <c r="G82" s="3" t="s">
        <v>127</v>
      </c>
    </row>
    <row r="83" spans="1:7" ht="207" customHeight="1" x14ac:dyDescent="0.25">
      <c r="A83" s="6"/>
      <c r="B83" s="5" t="str">
        <f>HYPERLINK("http://order.orhideja.net/site/default/productpicture/?id=205","922-000")</f>
        <v>922-000</v>
      </c>
      <c r="C83" s="2" t="s">
        <v>128</v>
      </c>
      <c r="D83" s="3" t="s">
        <v>129</v>
      </c>
      <c r="E83" s="3" t="s">
        <v>124</v>
      </c>
      <c r="F83" s="9">
        <v>1606.9724999999999</v>
      </c>
      <c r="G83" s="3" t="s">
        <v>75</v>
      </c>
    </row>
    <row r="84" spans="1:7" ht="210" customHeight="1" x14ac:dyDescent="0.25">
      <c r="A84" s="6"/>
      <c r="B84" s="5" t="str">
        <f>HYPERLINK("http://order.orhideja.net/site/default/productpicture/?id=204","921-000")</f>
        <v>921-000</v>
      </c>
      <c r="C84" s="2" t="s">
        <v>130</v>
      </c>
      <c r="D84" s="3" t="s">
        <v>131</v>
      </c>
      <c r="E84" s="3" t="s">
        <v>124</v>
      </c>
      <c r="F84" s="9">
        <v>2055.8474999999999</v>
      </c>
      <c r="G84" s="3" t="s">
        <v>75</v>
      </c>
    </row>
  </sheetData>
  <sheetProtection formatCells="0" formatColumns="0" formatRows="0" insertColumns="0" insertRows="0" insertHyperlinks="0" deleteColumns="0" deleteRows="0" sort="0" autoFilter="0" pivotTables="0"/>
  <mergeCells count="2">
    <mergeCell ref="A3:G3"/>
    <mergeCell ref="B1:E1"/>
  </mergeCells>
  <hyperlinks>
    <hyperlink ref="B4" r:id="rId1" display="http://order.orhideja.net/site/default/productpicture/?id=2396"/>
    <hyperlink ref="B5" r:id="rId2" display="http://order.orhideja.net/site/default/productpicture/?id=2397"/>
    <hyperlink ref="B6" r:id="rId3" display="http://order.orhideja.net/site/default/productpicture/?id=2194"/>
    <hyperlink ref="B7" r:id="rId4" display="http://order.orhideja.net/site/default/productpicture/?id=2196"/>
    <hyperlink ref="B8" r:id="rId5" display="http://order.orhideja.net/site/default/productpicture/?id=2195"/>
    <hyperlink ref="B9" r:id="rId6" display="http://order.orhideja.net/site/default/productpicture/?id=2197"/>
    <hyperlink ref="B10" r:id="rId7" display="http://order.orhideja.net/site/default/productpicture/?id=2398"/>
    <hyperlink ref="B11" r:id="rId8" display="http://order.orhideja.net/site/default/productpicture/?id=2399"/>
    <hyperlink ref="B12" r:id="rId9" display="http://order.orhideja.net/site/default/productpicture/?id=2400"/>
    <hyperlink ref="B13" r:id="rId10" display="http://order.orhideja.net/site/default/productpicture/?id=2401"/>
    <hyperlink ref="B14" r:id="rId11" display="http://order.orhideja.net/site/default/productpicture/?id=2252"/>
    <hyperlink ref="B15" r:id="rId12" display="http://order.orhideja.net/site/default/productpicture/?id=2080"/>
    <hyperlink ref="B16" r:id="rId13" display="http://order.orhideja.net/site/default/productpicture/?id=2253"/>
    <hyperlink ref="B17" r:id="rId14" display="http://order.orhideja.net/site/default/productpicture/?id=1932"/>
    <hyperlink ref="B18" r:id="rId15" display="http://order.orhideja.net/site/default/productpicture/?id=1933"/>
    <hyperlink ref="B19" r:id="rId16" display="http://order.orhideja.net/site/default/productpicture/?id=2062"/>
    <hyperlink ref="B20" r:id="rId17" display="http://order.orhideja.net/site/default/productpicture/?id=2063"/>
    <hyperlink ref="B21" r:id="rId18" display="http://order.orhideja.net/site/default/productpicture/?id=2189"/>
    <hyperlink ref="B22" r:id="rId19" display="http://order.orhideja.net/site/default/productpicture/?id=2190"/>
    <hyperlink ref="B23" r:id="rId20" display="http://order.orhideja.net/site/default/productpicture/?id=2191"/>
    <hyperlink ref="B24" r:id="rId21" display="http://order.orhideja.net/site/default/productpicture/?id=1934"/>
    <hyperlink ref="B25" r:id="rId22" display="http://order.orhideja.net/site/default/productpicture/?id=1935"/>
    <hyperlink ref="B26" r:id="rId23" display="http://order.orhideja.net/site/default/productpicture/?id=2199"/>
    <hyperlink ref="B27" r:id="rId24" display="http://order.orhideja.net/site/default/productpicture/?id=1211"/>
    <hyperlink ref="B28" r:id="rId25" display="http://order.orhideja.net/site/default/productpicture/?id=1890"/>
    <hyperlink ref="B29" r:id="rId26" display="http://order.orhideja.net/site/default/productpicture/?id=963"/>
    <hyperlink ref="B30" r:id="rId27" display="http://order.orhideja.net/site/default/productpicture/?id=741"/>
    <hyperlink ref="B31" r:id="rId28" display="http://order.orhideja.net/site/default/productpicture/?id=1160"/>
    <hyperlink ref="B32" r:id="rId29" display="http://order.orhideja.net/site/default/productpicture/?id=781"/>
    <hyperlink ref="B33" r:id="rId30" display="http://order.orhideja.net/site/default/productpicture/?id=742"/>
    <hyperlink ref="B34" r:id="rId31" display="http://order.orhideja.net/site/default/productpicture/?id=782"/>
    <hyperlink ref="B35" r:id="rId32" display="http://order.orhideja.net/site/default/productpicture/?id=1891"/>
    <hyperlink ref="B36" r:id="rId33" display="http://order.orhideja.net/site/default/productpicture/?id=1527"/>
    <hyperlink ref="B37" r:id="rId34" display="http://order.orhideja.net/site/default/productpicture/?id=933"/>
    <hyperlink ref="B38" r:id="rId35" display="http://order.orhideja.net/site/default/productpicture/?id=907"/>
    <hyperlink ref="B39" r:id="rId36" display="http://order.orhideja.net/site/default/productpicture/?id=1111"/>
    <hyperlink ref="B40" r:id="rId37" display="http://order.orhideja.net/site/default/productpicture/?id=906"/>
    <hyperlink ref="B41" r:id="rId38" display="http://order.orhideja.net/site/default/productpicture/?id=909"/>
    <hyperlink ref="B42" r:id="rId39" display="http://order.orhideja.net/site/default/productpicture/?id=1112"/>
    <hyperlink ref="B43" r:id="rId40" display="http://order.orhideja.net/site/default/productpicture/?id=859"/>
    <hyperlink ref="B44" r:id="rId41" display="http://order.orhideja.net/site/default/productpicture/?id=1685"/>
    <hyperlink ref="B45" r:id="rId42" display="http://order.orhideja.net/site/default/productpicture/?id=1923"/>
    <hyperlink ref="B46" r:id="rId43" display="http://order.orhideja.net/site/default/productpicture/?id=1686"/>
    <hyperlink ref="B47" r:id="rId44" display="http://order.orhideja.net/site/default/productpicture/?id=1687"/>
    <hyperlink ref="B48" r:id="rId45" display="http://order.orhideja.net/site/default/productpicture/?id=1209"/>
    <hyperlink ref="B49" r:id="rId46" display="http://order.orhideja.net/site/default/productpicture/?id=511"/>
    <hyperlink ref="B50" r:id="rId47" display="http://order.orhideja.net/site/default/productpicture/?id=515"/>
    <hyperlink ref="B51" r:id="rId48" display="http://order.orhideja.net/site/default/productpicture/?id=2181"/>
    <hyperlink ref="B52" r:id="rId49" display="http://order.orhideja.net/site/default/productpicture/?id=2182"/>
    <hyperlink ref="B53" r:id="rId50" display="http://order.orhideja.net/site/default/productpicture/?id=2183"/>
    <hyperlink ref="B54" r:id="rId51" display="http://order.orhideja.net/site/default/productpicture/?id=150"/>
    <hyperlink ref="B55" r:id="rId52" display="http://order.orhideja.net/site/default/productpicture/?id=333"/>
    <hyperlink ref="B56" r:id="rId53" display="http://order.orhideja.net/site/default/productpicture/?id=1528"/>
    <hyperlink ref="B57" r:id="rId54" display="http://order.orhideja.net/site/default/productpicture/?id=1529"/>
    <hyperlink ref="B58" r:id="rId55" display="http://order.orhideja.net/site/default/productpicture/?id=332"/>
    <hyperlink ref="B59" r:id="rId56" display="http://order.orhideja.net/site/default/productpicture/?id=1321"/>
    <hyperlink ref="B60" r:id="rId57" display="http://order.orhideja.net/site/default/productpicture/?id=1322"/>
    <hyperlink ref="B61" r:id="rId58" display="http://order.orhideja.net/site/default/productpicture/?id=187"/>
    <hyperlink ref="B62" r:id="rId59" display="http://order.orhideja.net/site/default/productpicture/?id=1760"/>
    <hyperlink ref="B63" r:id="rId60" display="http://order.orhideja.net/site/default/productpicture/?id=1493"/>
    <hyperlink ref="B64" r:id="rId61" display="http://order.orhideja.net/site/default/productpicture/?id=987"/>
    <hyperlink ref="B65" r:id="rId62" display="http://order.orhideja.net/site/default/productpicture/?id=913"/>
    <hyperlink ref="B66" r:id="rId63" display="http://order.orhideja.net/site/default/productpicture/?id=357"/>
    <hyperlink ref="B67" r:id="rId64" display="http://order.orhideja.net/site/default/productpicture/?id=171"/>
    <hyperlink ref="B68" r:id="rId65" display="http://order.orhideja.net/site/default/productpicture/?id=156"/>
    <hyperlink ref="B69" r:id="rId66" display="http://order.orhideja.net/site/default/productpicture/?id=1924"/>
    <hyperlink ref="B70" r:id="rId67" display="http://order.orhideja.net/site/default/productpicture/?id=164"/>
    <hyperlink ref="B71" r:id="rId68" display="http://order.orhideja.net/site/default/productpicture/?id=1487"/>
    <hyperlink ref="B72" r:id="rId69" display="http://order.orhideja.net/site/default/productpicture/?id=154"/>
    <hyperlink ref="B73" r:id="rId70" display="http://order.orhideja.net/site/default/productpicture/?id=159"/>
    <hyperlink ref="B74" r:id="rId71" display="http://order.orhideja.net/site/default/productpicture/?id=2081"/>
    <hyperlink ref="B75" r:id="rId72" display="http://order.orhideja.net/site/default/productpicture/?id=2082"/>
    <hyperlink ref="B76" r:id="rId73" display="http://order.orhideja.net/site/default/productpicture/?id=193"/>
    <hyperlink ref="B77" r:id="rId74" display="http://order.orhideja.net/site/default/productpicture/?id=194"/>
    <hyperlink ref="B78" r:id="rId75" display="http://order.orhideja.net/site/default/productpicture/?id=196"/>
    <hyperlink ref="B79" r:id="rId76" display="http://order.orhideja.net/site/default/productpicture/?id=195"/>
    <hyperlink ref="B80" r:id="rId77" display="http://order.orhideja.net/site/default/productpicture/?id=726"/>
    <hyperlink ref="B81" r:id="rId78" display="http://order.orhideja.net/site/default/productpicture/?id=199"/>
    <hyperlink ref="B82" r:id="rId79" display="http://order.orhideja.net/site/default/productpicture/?id=364"/>
    <hyperlink ref="B83" r:id="rId80" display="http://order.orhideja.net/site/default/productpicture/?id=205"/>
    <hyperlink ref="B84" r:id="rId81" display="http://order.orhideja.net/site/default/productpicture/?id=204"/>
  </hyperlinks>
  <pageMargins left="0" right="0" top="0" bottom="0" header="0" footer="0"/>
  <pageSetup scale="90" orientation="portrait" r:id="rId82"/>
  <headerFooter alignWithMargins="0"/>
  <drawing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Worksheet</vt:lpstr>
      <vt:lpstr>Worksheet!Область_печати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PPPP</cp:lastModifiedBy>
  <cp:lastPrinted>2026-09-18T06:05:26Z</cp:lastPrinted>
  <dcterms:created xsi:type="dcterms:W3CDTF">2026-09-16T14:36:28Z</dcterms:created>
  <dcterms:modified xsi:type="dcterms:W3CDTF">2026-09-29T09:40:42Z</dcterms:modified>
</cp:coreProperties>
</file>